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sbochumde.sharepoint.com/sites/OERProjekt/Freigegebene Dokumente/EBWL-OER Projekt/OER Inhaltsplanung/Lerneinheiten, EBWL-OER/LE XV, Investition/XV-3 Dynamische Verfahren 1/"/>
    </mc:Choice>
  </mc:AlternateContent>
  <xr:revisionPtr revIDLastSave="0" documentId="8_{BD1D23B0-4B38-3248-97BC-DA364DEFE1CD}" xr6:coauthVersionLast="47" xr6:coauthVersionMax="47" xr10:uidLastSave="{00000000-0000-0000-0000-000000000000}"/>
  <bookViews>
    <workbookView xWindow="0" yWindow="760" windowWidth="30240" windowHeight="17840" xr2:uid="{6E1C5FB7-8D87-41B2-9A97-ACA199E3B917}"/>
  </bookViews>
  <sheets>
    <sheet name="ZinseszinsR" sheetId="7" r:id="rId1"/>
    <sheet name="Kapitalwert_5%" sheetId="10" r:id="rId2"/>
    <sheet name="Kapitalwert_15%" sheetId="11" r:id="rId3"/>
    <sheet name="Kapitalwert_10%" sheetId="12" r:id="rId4"/>
    <sheet name="Kapitalwert_10,2%" sheetId="13" r:id="rId5"/>
    <sheet name="Interner Zinsfuß 10,12%" sheetId="5" r:id="rId6"/>
    <sheet name="AnnuitätenM" sheetId="14" r:id="rId7"/>
    <sheet name="AnnuitätenM_Annuität" sheetId="16" r:id="rId8"/>
    <sheet name="DynAmortisationszeit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7" l="1"/>
  <c r="F12" i="7" s="1"/>
  <c r="J10" i="17"/>
  <c r="J12" i="17" s="1"/>
  <c r="I10" i="17"/>
  <c r="H10" i="17"/>
  <c r="G10" i="17"/>
  <c r="F10" i="17"/>
  <c r="F12" i="17" s="1"/>
  <c r="E10" i="17"/>
  <c r="J8" i="17"/>
  <c r="I8" i="17"/>
  <c r="H8" i="17"/>
  <c r="H12" i="17" s="1"/>
  <c r="G8" i="17"/>
  <c r="F8" i="17"/>
  <c r="E8" i="17"/>
  <c r="J10" i="16"/>
  <c r="I10" i="16"/>
  <c r="I12" i="16" s="1"/>
  <c r="H10" i="16"/>
  <c r="H12" i="16" s="1"/>
  <c r="G10" i="16"/>
  <c r="G12" i="16" s="1"/>
  <c r="F10" i="16"/>
  <c r="F12" i="16" s="1"/>
  <c r="E10" i="16"/>
  <c r="E12" i="16" s="1"/>
  <c r="J8" i="16"/>
  <c r="J12" i="16" s="1"/>
  <c r="I8" i="16"/>
  <c r="F25" i="14"/>
  <c r="J10" i="14"/>
  <c r="I10" i="14"/>
  <c r="H10" i="14"/>
  <c r="H12" i="14" s="1"/>
  <c r="G10" i="14"/>
  <c r="G12" i="14" s="1"/>
  <c r="F10" i="14"/>
  <c r="E10" i="14"/>
  <c r="J8" i="14"/>
  <c r="I8" i="14"/>
  <c r="I12" i="14" s="1"/>
  <c r="H8" i="14"/>
  <c r="G8" i="14"/>
  <c r="F8" i="14"/>
  <c r="E8" i="14"/>
  <c r="E12" i="14" s="1"/>
  <c r="F46" i="13"/>
  <c r="F43" i="13"/>
  <c r="F45" i="13" s="1"/>
  <c r="F25" i="13"/>
  <c r="J10" i="13"/>
  <c r="I10" i="13"/>
  <c r="H10" i="13"/>
  <c r="G10" i="13"/>
  <c r="F10" i="13"/>
  <c r="E10" i="13"/>
  <c r="J8" i="13"/>
  <c r="I8" i="13"/>
  <c r="H8" i="13"/>
  <c r="G8" i="13"/>
  <c r="F8" i="13"/>
  <c r="E8" i="13"/>
  <c r="F46" i="12"/>
  <c r="F43" i="12"/>
  <c r="F45" i="12" s="1"/>
  <c r="F47" i="12" s="1"/>
  <c r="F25" i="12"/>
  <c r="J10" i="12"/>
  <c r="I10" i="12"/>
  <c r="H10" i="12"/>
  <c r="G10" i="12"/>
  <c r="G12" i="12" s="1"/>
  <c r="F10" i="12"/>
  <c r="F12" i="12" s="1"/>
  <c r="E10" i="12"/>
  <c r="J8" i="12"/>
  <c r="I8" i="12"/>
  <c r="H8" i="12"/>
  <c r="G8" i="12"/>
  <c r="F8" i="12"/>
  <c r="E8" i="12"/>
  <c r="F46" i="11"/>
  <c r="F43" i="11"/>
  <c r="F45" i="11" s="1"/>
  <c r="F25" i="11"/>
  <c r="J10" i="11"/>
  <c r="J12" i="11" s="1"/>
  <c r="I10" i="11"/>
  <c r="I12" i="11" s="1"/>
  <c r="H10" i="11"/>
  <c r="G10" i="11"/>
  <c r="F10" i="11"/>
  <c r="F12" i="11" s="1"/>
  <c r="E10" i="11"/>
  <c r="J8" i="11"/>
  <c r="I8" i="11"/>
  <c r="H8" i="11"/>
  <c r="G8" i="11"/>
  <c r="F8" i="11"/>
  <c r="E8" i="11"/>
  <c r="F46" i="10"/>
  <c r="F43" i="10"/>
  <c r="F45" i="10" s="1"/>
  <c r="F47" i="10" s="1"/>
  <c r="F25" i="10"/>
  <c r="J10" i="10"/>
  <c r="J12" i="10" s="1"/>
  <c r="I10" i="10"/>
  <c r="I12" i="10" s="1"/>
  <c r="H10" i="10"/>
  <c r="H12" i="10" s="1"/>
  <c r="G10" i="10"/>
  <c r="F10" i="10"/>
  <c r="E10" i="10"/>
  <c r="J8" i="10"/>
  <c r="I8" i="10"/>
  <c r="H8" i="10"/>
  <c r="G8" i="10"/>
  <c r="F8" i="10"/>
  <c r="E8" i="10"/>
  <c r="F22" i="7"/>
  <c r="H22" i="7"/>
  <c r="H23" i="7" s="1"/>
  <c r="G22" i="7"/>
  <c r="G23" i="7" s="1"/>
  <c r="E22" i="7"/>
  <c r="E23" i="7" s="1"/>
  <c r="E11" i="7"/>
  <c r="E12" i="7" s="1"/>
  <c r="F18" i="7" s="1"/>
  <c r="F23" i="7" s="1"/>
  <c r="H12" i="13" l="1"/>
  <c r="F12" i="10"/>
  <c r="E12" i="11"/>
  <c r="E14" i="11" s="1"/>
  <c r="F14" i="11" s="1"/>
  <c r="G14" i="11" s="1"/>
  <c r="G12" i="11"/>
  <c r="H12" i="12"/>
  <c r="I12" i="13"/>
  <c r="G12" i="10"/>
  <c r="H12" i="11"/>
  <c r="I12" i="12"/>
  <c r="J12" i="13"/>
  <c r="J12" i="12"/>
  <c r="F47" i="13"/>
  <c r="F12" i="14"/>
  <c r="F47" i="11"/>
  <c r="G12" i="13"/>
  <c r="E12" i="17"/>
  <c r="E14" i="17" s="1"/>
  <c r="F14" i="17" s="1"/>
  <c r="G14" i="17" s="1"/>
  <c r="H14" i="17" s="1"/>
  <c r="I14" i="17" s="1"/>
  <c r="J14" i="17" s="1"/>
  <c r="G12" i="17"/>
  <c r="I12" i="17"/>
  <c r="E17" i="16"/>
  <c r="E14" i="16"/>
  <c r="F14" i="16" s="1"/>
  <c r="G14" i="16" s="1"/>
  <c r="H14" i="16" s="1"/>
  <c r="I14" i="16" s="1"/>
  <c r="J14" i="16" s="1"/>
  <c r="J12" i="14"/>
  <c r="E17" i="14" s="1"/>
  <c r="D25" i="14" s="1"/>
  <c r="D26" i="14" s="1"/>
  <c r="E14" i="14"/>
  <c r="F14" i="14" s="1"/>
  <c r="G14" i="14" s="1"/>
  <c r="H14" i="14" s="1"/>
  <c r="I14" i="14" s="1"/>
  <c r="J14" i="14" s="1"/>
  <c r="F12" i="13"/>
  <c r="E12" i="13"/>
  <c r="E14" i="13" s="1"/>
  <c r="E12" i="12"/>
  <c r="E14" i="12" s="1"/>
  <c r="F14" i="12" s="1"/>
  <c r="G14" i="12" s="1"/>
  <c r="E12" i="10"/>
  <c r="E17" i="10" s="1"/>
  <c r="D25" i="10" s="1"/>
  <c r="D26" i="10" s="1"/>
  <c r="E14" i="10"/>
  <c r="F14" i="10" s="1"/>
  <c r="G14" i="10" s="1"/>
  <c r="H14" i="10" s="1"/>
  <c r="I14" i="10" s="1"/>
  <c r="J14" i="10" s="1"/>
  <c r="J10" i="5"/>
  <c r="I10" i="5"/>
  <c r="H10" i="5"/>
  <c r="G10" i="5"/>
  <c r="F10" i="5"/>
  <c r="E10" i="5"/>
  <c r="J8" i="5"/>
  <c r="I8" i="5"/>
  <c r="H8" i="5"/>
  <c r="G8" i="5"/>
  <c r="F8" i="5"/>
  <c r="E8" i="5"/>
  <c r="E17" i="11" l="1"/>
  <c r="D25" i="11" s="1"/>
  <c r="D26" i="11" s="1"/>
  <c r="E17" i="13"/>
  <c r="D25" i="13" s="1"/>
  <c r="D26" i="13" s="1"/>
  <c r="H14" i="11"/>
  <c r="I14" i="11" s="1"/>
  <c r="J14" i="11" s="1"/>
  <c r="H14" i="12"/>
  <c r="I14" i="12" s="1"/>
  <c r="J14" i="12" s="1"/>
  <c r="F14" i="13"/>
  <c r="G14" i="13" s="1"/>
  <c r="H14" i="13" s="1"/>
  <c r="I14" i="13" s="1"/>
  <c r="J14" i="13" s="1"/>
  <c r="E17" i="12"/>
  <c r="D25" i="12" s="1"/>
  <c r="D26" i="12" s="1"/>
  <c r="E12" i="5"/>
  <c r="E14" i="5" s="1"/>
  <c r="I12" i="5"/>
  <c r="F12" i="5"/>
  <c r="J12" i="5"/>
  <c r="H12" i="5"/>
  <c r="G12" i="5"/>
  <c r="F14" i="5" l="1"/>
  <c r="G14" i="5" s="1"/>
  <c r="H14" i="5" s="1"/>
  <c r="I14" i="5" s="1"/>
  <c r="J14" i="5" s="1"/>
  <c r="E17" i="5"/>
</calcChain>
</file>

<file path=xl/sharedStrings.xml><?xml version="1.0" encoding="utf-8"?>
<sst xmlns="http://schemas.openxmlformats.org/spreadsheetml/2006/main" count="247" uniqueCount="60">
  <si>
    <t>A10)</t>
  </si>
  <si>
    <t>Zinssatz</t>
  </si>
  <si>
    <t>Laufzeit</t>
  </si>
  <si>
    <t>Jahre</t>
  </si>
  <si>
    <t>Periode</t>
  </si>
  <si>
    <t>Einzahlung</t>
  </si>
  <si>
    <t>Auszahlung</t>
  </si>
  <si>
    <t>Einzahlungsüberschuss</t>
  </si>
  <si>
    <t>Abzinsungsfaktor = (1+i)^-t</t>
  </si>
  <si>
    <t>Abgezinster EÜ</t>
  </si>
  <si>
    <t>Kumulierter Kapitalwert nach n Perioden</t>
  </si>
  <si>
    <t>Kapitalwert = Summe abgezinster EÜ</t>
  </si>
  <si>
    <r>
      <rPr>
        <b/>
        <sz val="11"/>
        <color theme="1"/>
        <rFont val="Calibri"/>
        <family val="2"/>
        <scheme val="minor"/>
      </rPr>
      <t>Interner Zinsfuß</t>
    </r>
    <r>
      <rPr>
        <sz val="11"/>
        <color theme="1"/>
        <rFont val="Calibri"/>
        <family val="2"/>
        <scheme val="minor"/>
      </rPr>
      <t>: Daten &gt; Was wäre wenn &gt; Zielwertsuche &gt; Zielzelle: Kapitalwert; Zielwert = 0; Veränderbare Zelle = Zinssatz</t>
    </r>
  </si>
  <si>
    <t xml:space="preserve"> = Zinsfuß bei Kapitalwert von 0</t>
  </si>
  <si>
    <t xml:space="preserve"> --&gt; Hier:</t>
  </si>
  <si>
    <r>
      <rPr>
        <b/>
        <sz val="11"/>
        <color theme="1"/>
        <rFont val="Calibri"/>
        <family val="2"/>
        <scheme val="minor"/>
      </rPr>
      <t>Annuität</t>
    </r>
    <r>
      <rPr>
        <sz val="11"/>
        <color theme="1"/>
        <rFont val="Calibri"/>
        <family val="2"/>
        <scheme val="minor"/>
      </rPr>
      <t xml:space="preserve"> = Verteilung des Kapitalwertes auf die Nutzungsdauer zur Ermittlung eines rechnerisch gleichen Gewinns</t>
    </r>
  </si>
  <si>
    <t xml:space="preserve"> = Kapitalwert * Wiedergewinnungsfaktor (oder auch Annuitätenfaktor)</t>
  </si>
  <si>
    <t xml:space="preserve"> = Kapitalwert * [[(1+i)^n]*i]/[[(1+i)^n]-1]</t>
  </si>
  <si>
    <t xml:space="preserve"> * </t>
  </si>
  <si>
    <t xml:space="preserve"> = Annuität</t>
  </si>
  <si>
    <t xml:space="preserve"> --&gt; Per Annuitätenvergleich können Investitionen mit unteschiedlichen Restlaufzeiten vergleichbar gemacht werden!</t>
  </si>
  <si>
    <t>Im Rahmen der Nutzung zur Ermittlung einer Ersatzinvestition ist bei der alten Anlage die Anschaffungsauszahlung</t>
  </si>
  <si>
    <t>nicht mehr zu berücksichtigen. Nur noch die künftigen Einzahlungsüberschüsse sind entscheidungsrelevant.</t>
  </si>
  <si>
    <r>
      <rPr>
        <u/>
        <sz val="11"/>
        <color theme="1"/>
        <rFont val="Calibri"/>
        <family val="2"/>
        <scheme val="minor"/>
      </rPr>
      <t>Folge:</t>
    </r>
    <r>
      <rPr>
        <sz val="11"/>
        <color theme="1"/>
        <rFont val="Calibri"/>
        <family val="2"/>
        <scheme val="minor"/>
      </rPr>
      <t xml:space="preserve"> Vergleich Annuität alte Anlage (ohne Anschaffungsauszahlung) für Restnutzungsdauer </t>
    </r>
  </si>
  <si>
    <t>mit der Annuität der neuen Anlage (mit Anschaffungsauszahlung) für die komplette Nutzungsdauer</t>
  </si>
  <si>
    <r>
      <rPr>
        <b/>
        <sz val="11"/>
        <color theme="1"/>
        <rFont val="Calibri"/>
        <family val="2"/>
        <scheme val="minor"/>
      </rPr>
      <t xml:space="preserve">Dynamische Amortisationsrechnung </t>
    </r>
    <r>
      <rPr>
        <sz val="11"/>
        <color theme="1"/>
        <rFont val="Calibri"/>
        <family val="2"/>
        <scheme val="minor"/>
      </rPr>
      <t>= Pay Off Periode = Periode, in der die Anschaffungsauszahlung durch Einzahlung zurück geflossen ist</t>
    </r>
  </si>
  <si>
    <t xml:space="preserve"> = Periode bei Kapitalwert von 0, unter gegebenem Zinssatz</t>
  </si>
  <si>
    <t xml:space="preserve"> = Periode in der der einzelne kumulierte Kapitalwert bis zur jeweiligen Periode positiv wird </t>
  </si>
  <si>
    <t xml:space="preserve"> --&gt; Hier Periode 3</t>
  </si>
  <si>
    <t>Berechnung per Rentenbarwertfaktor</t>
  </si>
  <si>
    <t>Konstante Einzahlungsüberschüsse</t>
  </si>
  <si>
    <t xml:space="preserve">    *</t>
  </si>
  <si>
    <t xml:space="preserve"> RBF =[(1+i)^n-1]/[i*(1+i)^n)]</t>
  </si>
  <si>
    <t xml:space="preserve">  = [1,1^5-1]/[0,1*1,1^5]</t>
  </si>
  <si>
    <t xml:space="preserve">  =</t>
  </si>
  <si>
    <t xml:space="preserve">    =</t>
  </si>
  <si>
    <t>Abgezinste EZÜ</t>
  </si>
  <si>
    <t xml:space="preserve"> =</t>
  </si>
  <si>
    <t xml:space="preserve"> - Anschaffungsauszahlung</t>
  </si>
  <si>
    <t xml:space="preserve"> = Kapitalwert</t>
  </si>
  <si>
    <t xml:space="preserve"> = identisch zur Einzelabzinsung (s.o.)</t>
  </si>
  <si>
    <t>Anlagewert heute (Euro)</t>
  </si>
  <si>
    <t>Unterstellter Zins (%)</t>
  </si>
  <si>
    <t>Anzahl Perioden (t in Jahren))</t>
  </si>
  <si>
    <t>Beispiel Aufzinsen</t>
  </si>
  <si>
    <t>Beispiel Abzinsen</t>
  </si>
  <si>
    <t>Wert in t Jahren (Euro)</t>
  </si>
  <si>
    <t>Anzahl Perioden (t in Jahren)</t>
  </si>
  <si>
    <t>Wert am Ende der Perioden (Endwert)</t>
  </si>
  <si>
    <t>Wert im Zeitpunkt t0 (abgezinster Wert)</t>
  </si>
  <si>
    <t>Abzinsungsfaktor q hoch -n</t>
  </si>
  <si>
    <t>Aufzinsungsfaktor q hoch n</t>
  </si>
  <si>
    <t xml:space="preserve"> (= Anlagewert heute + Aufzinsungsfaktor)</t>
  </si>
  <si>
    <t xml:space="preserve">Zinseszinsrechnung </t>
  </si>
  <si>
    <t>Beispiel 1</t>
  </si>
  <si>
    <t>Beispiel 2b</t>
  </si>
  <si>
    <t>Beispiel 2a</t>
  </si>
  <si>
    <t>Beispiel 3b</t>
  </si>
  <si>
    <t xml:space="preserve"> --&gt; Per Annuitätenvergleich können Investitionen mit unterschiedlichen Restlaufzeiten vergleichbar gemacht werden!</t>
  </si>
  <si>
    <t>Beispiel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</si>
</sst>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%"/>
    <numFmt numFmtId="165" formatCode="0.00000"/>
    <numFmt numFmtId="166" formatCode="0.0000"/>
    <numFmt numFmtId="167" formatCode="#,##0.000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0" fontId="0" fillId="0" borderId="0" xfId="0" applyNumberFormat="1"/>
    <xf numFmtId="0" fontId="2" fillId="0" borderId="0" xfId="0" applyFo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3" borderId="0" xfId="0" applyNumberFormat="1" applyFill="1" applyAlignment="1">
      <alignment horizontal="center"/>
    </xf>
    <xf numFmtId="0" fontId="0" fillId="3" borderId="0" xfId="0" applyFill="1"/>
    <xf numFmtId="0" fontId="0" fillId="0" borderId="5" xfId="0" applyBorder="1"/>
    <xf numFmtId="0" fontId="0" fillId="0" borderId="0" xfId="0" applyAlignment="1">
      <alignment horizontal="center"/>
    </xf>
    <xf numFmtId="3" fontId="0" fillId="3" borderId="0" xfId="0" applyNumberFormat="1" applyFill="1"/>
    <xf numFmtId="3" fontId="0" fillId="3" borderId="6" xfId="0" applyNumberFormat="1" applyFill="1" applyBorder="1"/>
    <xf numFmtId="3" fontId="0" fillId="4" borderId="0" xfId="0" applyNumberFormat="1" applyFill="1"/>
    <xf numFmtId="165" fontId="0" fillId="4" borderId="0" xfId="0" applyNumberFormat="1" applyFill="1"/>
    <xf numFmtId="3" fontId="3" fillId="4" borderId="0" xfId="0" applyNumberFormat="1" applyFont="1" applyFill="1"/>
    <xf numFmtId="3" fontId="2" fillId="4" borderId="0" xfId="0" applyNumberFormat="1" applyFont="1" applyFill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10" fontId="1" fillId="0" borderId="0" xfId="0" applyNumberFormat="1" applyFont="1"/>
    <xf numFmtId="0" fontId="0" fillId="4" borderId="0" xfId="0" applyFill="1"/>
    <xf numFmtId="3" fontId="0" fillId="0" borderId="0" xfId="0" applyNumberFormat="1"/>
    <xf numFmtId="166" fontId="0" fillId="0" borderId="0" xfId="0" applyNumberFormat="1"/>
    <xf numFmtId="3" fontId="2" fillId="0" borderId="0" xfId="0" applyNumberFormat="1" applyFont="1"/>
    <xf numFmtId="4" fontId="0" fillId="4" borderId="0" xfId="0" applyNumberFormat="1" applyFill="1"/>
    <xf numFmtId="167" fontId="0" fillId="0" borderId="0" xfId="0" applyNumberFormat="1"/>
    <xf numFmtId="0" fontId="5" fillId="0" borderId="0" xfId="0" applyFont="1"/>
    <xf numFmtId="2" fontId="0" fillId="0" borderId="0" xfId="0" applyNumberFormat="1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 vertical="center"/>
    </xf>
    <xf numFmtId="3" fontId="0" fillId="2" borderId="0" xfId="0" applyNumberFormat="1" applyFill="1"/>
    <xf numFmtId="164" fontId="1" fillId="3" borderId="0" xfId="0" applyNumberFormat="1" applyFont="1" applyFill="1" applyAlignment="1">
      <alignment horizontal="center"/>
    </xf>
    <xf numFmtId="4" fontId="0" fillId="3" borderId="0" xfId="0" applyNumberFormat="1" applyFill="1"/>
    <xf numFmtId="4" fontId="0" fillId="3" borderId="6" xfId="0" applyNumberFormat="1" applyFill="1" applyBorder="1"/>
    <xf numFmtId="4" fontId="3" fillId="4" borderId="0" xfId="0" applyNumberFormat="1" applyFont="1" applyFill="1"/>
    <xf numFmtId="4" fontId="2" fillId="4" borderId="0" xfId="0" applyNumberFormat="1" applyFont="1" applyFill="1"/>
    <xf numFmtId="0" fontId="1" fillId="2" borderId="0" xfId="0" applyFont="1" applyFill="1"/>
    <xf numFmtId="10" fontId="1" fillId="2" borderId="0" xfId="0" applyNumberFormat="1" applyFont="1" applyFill="1"/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4" fontId="1" fillId="4" borderId="0" xfId="0" applyNumberFormat="1" applyFont="1" applyFill="1"/>
    <xf numFmtId="164" fontId="0" fillId="0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133350</xdr:rowOff>
    </xdr:from>
    <xdr:to>
      <xdr:col>5</xdr:col>
      <xdr:colOff>200025</xdr:colOff>
      <xdr:row>12</xdr:row>
      <xdr:rowOff>133350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1C629E13-87EB-4D02-8226-FB16CB95192B}"/>
            </a:ext>
          </a:extLst>
        </xdr:cNvPr>
        <xdr:cNvCxnSpPr/>
      </xdr:nvCxnSpPr>
      <xdr:spPr>
        <a:xfrm flipV="1">
          <a:off x="4714875" y="2124075"/>
          <a:ext cx="30480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12</xdr:row>
      <xdr:rowOff>28575</xdr:rowOff>
    </xdr:from>
    <xdr:to>
      <xdr:col>5</xdr:col>
      <xdr:colOff>581025</xdr:colOff>
      <xdr:row>13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F9495ED5-5070-46F1-993F-80AA24B04FDF}"/>
            </a:ext>
          </a:extLst>
        </xdr:cNvPr>
        <xdr:cNvCxnSpPr/>
      </xdr:nvCxnSpPr>
      <xdr:spPr>
        <a:xfrm>
          <a:off x="5400675" y="2200275"/>
          <a:ext cx="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11</xdr:row>
      <xdr:rowOff>123825</xdr:rowOff>
    </xdr:from>
    <xdr:to>
      <xdr:col>6</xdr:col>
      <xdr:colOff>247650</xdr:colOff>
      <xdr:row>13</xdr:row>
      <xdr:rowOff>57150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9C44DD46-AC80-403E-B389-CAE0EF02AB35}"/>
            </a:ext>
          </a:extLst>
        </xdr:cNvPr>
        <xdr:cNvCxnSpPr/>
      </xdr:nvCxnSpPr>
      <xdr:spPr>
        <a:xfrm flipV="1">
          <a:off x="5562600" y="2114550"/>
          <a:ext cx="2667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12</xdr:row>
      <xdr:rowOff>28575</xdr:rowOff>
    </xdr:from>
    <xdr:to>
      <xdr:col>6</xdr:col>
      <xdr:colOff>619125</xdr:colOff>
      <xdr:row>13</xdr:row>
      <xdr:rowOff>9525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A509B9F4-9D4D-4C01-B447-20C87EA66CE2}"/>
            </a:ext>
          </a:extLst>
        </xdr:cNvPr>
        <xdr:cNvCxnSpPr/>
      </xdr:nvCxnSpPr>
      <xdr:spPr>
        <a:xfrm>
          <a:off x="6200775" y="2200275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752475</xdr:colOff>
      <xdr:row>11</xdr:row>
      <xdr:rowOff>104775</xdr:rowOff>
    </xdr:from>
    <xdr:to>
      <xdr:col>7</xdr:col>
      <xdr:colOff>257175</xdr:colOff>
      <xdr:row>13</xdr:row>
      <xdr:rowOff>38100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DE413D8-6536-490F-BDE7-8AA45F63937C}"/>
            </a:ext>
          </a:extLst>
        </xdr:cNvPr>
        <xdr:cNvCxnSpPr/>
      </xdr:nvCxnSpPr>
      <xdr:spPr>
        <a:xfrm flipV="1">
          <a:off x="6334125" y="2095500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466725</xdr:colOff>
      <xdr:row>12</xdr:row>
      <xdr:rowOff>19050</xdr:rowOff>
    </xdr:from>
    <xdr:to>
      <xdr:col>7</xdr:col>
      <xdr:colOff>466725</xdr:colOff>
      <xdr:row>13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17F69746-C22F-4EB9-B507-2EB9D070C5D1}"/>
            </a:ext>
          </a:extLst>
        </xdr:cNvPr>
        <xdr:cNvCxnSpPr/>
      </xdr:nvCxnSpPr>
      <xdr:spPr>
        <a:xfrm>
          <a:off x="6810375" y="219075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485775</xdr:colOff>
      <xdr:row>12</xdr:row>
      <xdr:rowOff>38100</xdr:rowOff>
    </xdr:from>
    <xdr:to>
      <xdr:col>8</xdr:col>
      <xdr:colOff>485775</xdr:colOff>
      <xdr:row>13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1F4C99F1-17FD-40BF-AE44-4D7543706B0C}"/>
            </a:ext>
          </a:extLst>
        </xdr:cNvPr>
        <xdr:cNvCxnSpPr/>
      </xdr:nvCxnSpPr>
      <xdr:spPr>
        <a:xfrm>
          <a:off x="7591425" y="220980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485775</xdr:colOff>
      <xdr:row>12</xdr:row>
      <xdr:rowOff>47625</xdr:rowOff>
    </xdr:from>
    <xdr:to>
      <xdr:col>9</xdr:col>
      <xdr:colOff>485775</xdr:colOff>
      <xdr:row>13</xdr:row>
      <xdr:rowOff>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8FE0B8FF-C059-4037-846C-86944C693916}"/>
            </a:ext>
          </a:extLst>
        </xdr:cNvPr>
        <xdr:cNvCxnSpPr/>
      </xdr:nvCxnSpPr>
      <xdr:spPr>
        <a:xfrm>
          <a:off x="8353425" y="2219325"/>
          <a:ext cx="0" cy="13335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0</xdr:colOff>
      <xdr:row>11</xdr:row>
      <xdr:rowOff>95250</xdr:rowOff>
    </xdr:from>
    <xdr:to>
      <xdr:col>8</xdr:col>
      <xdr:colOff>266700</xdr:colOff>
      <xdr:row>13</xdr:row>
      <xdr:rowOff>28575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C804C723-547E-45FD-86E7-9871495757D5}"/>
            </a:ext>
          </a:extLst>
        </xdr:cNvPr>
        <xdr:cNvCxnSpPr/>
      </xdr:nvCxnSpPr>
      <xdr:spPr>
        <a:xfrm flipV="1">
          <a:off x="7105650" y="2085975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752475</xdr:colOff>
      <xdr:row>11</xdr:row>
      <xdr:rowOff>123825</xdr:rowOff>
    </xdr:from>
    <xdr:to>
      <xdr:col>9</xdr:col>
      <xdr:colOff>257175</xdr:colOff>
      <xdr:row>13</xdr:row>
      <xdr:rowOff>57150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B644719B-6368-43F9-8AF7-4A3D188AEEF1}"/>
            </a:ext>
          </a:extLst>
        </xdr:cNvPr>
        <xdr:cNvCxnSpPr/>
      </xdr:nvCxnSpPr>
      <xdr:spPr>
        <a:xfrm flipV="1">
          <a:off x="7858125" y="2114550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133350</xdr:rowOff>
    </xdr:from>
    <xdr:to>
      <xdr:col>5</xdr:col>
      <xdr:colOff>200025</xdr:colOff>
      <xdr:row>12</xdr:row>
      <xdr:rowOff>133350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8B7596AA-6569-474A-9A30-F6790F654244}"/>
            </a:ext>
          </a:extLst>
        </xdr:cNvPr>
        <xdr:cNvCxnSpPr/>
      </xdr:nvCxnSpPr>
      <xdr:spPr>
        <a:xfrm flipV="1">
          <a:off x="4714875" y="2124075"/>
          <a:ext cx="352425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12</xdr:row>
      <xdr:rowOff>28575</xdr:rowOff>
    </xdr:from>
    <xdr:to>
      <xdr:col>5</xdr:col>
      <xdr:colOff>581025</xdr:colOff>
      <xdr:row>13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669A9697-CD69-4663-835E-C99A60D75E85}"/>
            </a:ext>
          </a:extLst>
        </xdr:cNvPr>
        <xdr:cNvCxnSpPr/>
      </xdr:nvCxnSpPr>
      <xdr:spPr>
        <a:xfrm>
          <a:off x="5448300" y="2200275"/>
          <a:ext cx="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11</xdr:row>
      <xdr:rowOff>123825</xdr:rowOff>
    </xdr:from>
    <xdr:to>
      <xdr:col>6</xdr:col>
      <xdr:colOff>247650</xdr:colOff>
      <xdr:row>13</xdr:row>
      <xdr:rowOff>57150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980490BF-CCF7-42FF-9F7C-AF33F9C2CE07}"/>
            </a:ext>
          </a:extLst>
        </xdr:cNvPr>
        <xdr:cNvCxnSpPr/>
      </xdr:nvCxnSpPr>
      <xdr:spPr>
        <a:xfrm flipV="1">
          <a:off x="5610225" y="2114550"/>
          <a:ext cx="276225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12</xdr:row>
      <xdr:rowOff>28575</xdr:rowOff>
    </xdr:from>
    <xdr:to>
      <xdr:col>6</xdr:col>
      <xdr:colOff>619125</xdr:colOff>
      <xdr:row>13</xdr:row>
      <xdr:rowOff>9525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7B08C8A4-5A77-4D2D-9036-7E83879589FB}"/>
            </a:ext>
          </a:extLst>
        </xdr:cNvPr>
        <xdr:cNvCxnSpPr/>
      </xdr:nvCxnSpPr>
      <xdr:spPr>
        <a:xfrm>
          <a:off x="6257925" y="2200275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752475</xdr:colOff>
      <xdr:row>11</xdr:row>
      <xdr:rowOff>104775</xdr:rowOff>
    </xdr:from>
    <xdr:to>
      <xdr:col>7</xdr:col>
      <xdr:colOff>257175</xdr:colOff>
      <xdr:row>13</xdr:row>
      <xdr:rowOff>38100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18DAB76-3488-477B-892D-30B7E7C7B8E3}"/>
            </a:ext>
          </a:extLst>
        </xdr:cNvPr>
        <xdr:cNvCxnSpPr/>
      </xdr:nvCxnSpPr>
      <xdr:spPr>
        <a:xfrm flipV="1">
          <a:off x="6391275" y="209550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466725</xdr:colOff>
      <xdr:row>12</xdr:row>
      <xdr:rowOff>19050</xdr:rowOff>
    </xdr:from>
    <xdr:to>
      <xdr:col>7</xdr:col>
      <xdr:colOff>466725</xdr:colOff>
      <xdr:row>13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5CD11219-9F85-45DB-865F-101CEA087AA2}"/>
            </a:ext>
          </a:extLst>
        </xdr:cNvPr>
        <xdr:cNvCxnSpPr/>
      </xdr:nvCxnSpPr>
      <xdr:spPr>
        <a:xfrm>
          <a:off x="6877050" y="219075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485775</xdr:colOff>
      <xdr:row>12</xdr:row>
      <xdr:rowOff>38100</xdr:rowOff>
    </xdr:from>
    <xdr:to>
      <xdr:col>8</xdr:col>
      <xdr:colOff>485775</xdr:colOff>
      <xdr:row>13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90D42ADD-8EBB-4677-B109-AE00410399A1}"/>
            </a:ext>
          </a:extLst>
        </xdr:cNvPr>
        <xdr:cNvCxnSpPr/>
      </xdr:nvCxnSpPr>
      <xdr:spPr>
        <a:xfrm>
          <a:off x="7667625" y="220980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485775</xdr:colOff>
      <xdr:row>12</xdr:row>
      <xdr:rowOff>47625</xdr:rowOff>
    </xdr:from>
    <xdr:to>
      <xdr:col>9</xdr:col>
      <xdr:colOff>485775</xdr:colOff>
      <xdr:row>13</xdr:row>
      <xdr:rowOff>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B0F47D55-7E3B-40BC-8DCA-2CED96A74284}"/>
            </a:ext>
          </a:extLst>
        </xdr:cNvPr>
        <xdr:cNvCxnSpPr/>
      </xdr:nvCxnSpPr>
      <xdr:spPr>
        <a:xfrm>
          <a:off x="8439150" y="2219325"/>
          <a:ext cx="0" cy="13335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0</xdr:colOff>
      <xdr:row>11</xdr:row>
      <xdr:rowOff>95250</xdr:rowOff>
    </xdr:from>
    <xdr:to>
      <xdr:col>8</xdr:col>
      <xdr:colOff>266700</xdr:colOff>
      <xdr:row>13</xdr:row>
      <xdr:rowOff>28575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83D902E-ECB5-4D5A-9F0F-D912B6C0B988}"/>
            </a:ext>
          </a:extLst>
        </xdr:cNvPr>
        <xdr:cNvCxnSpPr/>
      </xdr:nvCxnSpPr>
      <xdr:spPr>
        <a:xfrm flipV="1">
          <a:off x="7181850" y="2085975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752475</xdr:colOff>
      <xdr:row>11</xdr:row>
      <xdr:rowOff>123825</xdr:rowOff>
    </xdr:from>
    <xdr:to>
      <xdr:col>9</xdr:col>
      <xdr:colOff>257175</xdr:colOff>
      <xdr:row>13</xdr:row>
      <xdr:rowOff>57150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2B5CAC7-C858-4AD9-9EE3-D946ADFBBE81}"/>
            </a:ext>
          </a:extLst>
        </xdr:cNvPr>
        <xdr:cNvCxnSpPr/>
      </xdr:nvCxnSpPr>
      <xdr:spPr>
        <a:xfrm flipV="1">
          <a:off x="7934325" y="211455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133350</xdr:rowOff>
    </xdr:from>
    <xdr:to>
      <xdr:col>5</xdr:col>
      <xdr:colOff>200025</xdr:colOff>
      <xdr:row>12</xdr:row>
      <xdr:rowOff>133350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F96E5BAE-29B1-46F9-AB43-75B458EDFD10}"/>
            </a:ext>
          </a:extLst>
        </xdr:cNvPr>
        <xdr:cNvCxnSpPr/>
      </xdr:nvCxnSpPr>
      <xdr:spPr>
        <a:xfrm flipV="1">
          <a:off x="4714875" y="2124075"/>
          <a:ext cx="352425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12</xdr:row>
      <xdr:rowOff>28575</xdr:rowOff>
    </xdr:from>
    <xdr:to>
      <xdr:col>5</xdr:col>
      <xdr:colOff>581025</xdr:colOff>
      <xdr:row>13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DC76812-4B0C-481F-8ED6-6EF5C9CCB572}"/>
            </a:ext>
          </a:extLst>
        </xdr:cNvPr>
        <xdr:cNvCxnSpPr/>
      </xdr:nvCxnSpPr>
      <xdr:spPr>
        <a:xfrm>
          <a:off x="5448300" y="2200275"/>
          <a:ext cx="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11</xdr:row>
      <xdr:rowOff>123825</xdr:rowOff>
    </xdr:from>
    <xdr:to>
      <xdr:col>6</xdr:col>
      <xdr:colOff>247650</xdr:colOff>
      <xdr:row>13</xdr:row>
      <xdr:rowOff>57150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C522018E-0EA5-49DF-9538-871D5F59D72F}"/>
            </a:ext>
          </a:extLst>
        </xdr:cNvPr>
        <xdr:cNvCxnSpPr/>
      </xdr:nvCxnSpPr>
      <xdr:spPr>
        <a:xfrm flipV="1">
          <a:off x="5610225" y="2114550"/>
          <a:ext cx="276225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12</xdr:row>
      <xdr:rowOff>28575</xdr:rowOff>
    </xdr:from>
    <xdr:to>
      <xdr:col>6</xdr:col>
      <xdr:colOff>619125</xdr:colOff>
      <xdr:row>13</xdr:row>
      <xdr:rowOff>9525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47559108-DCA6-4E5E-AEE7-8A878B44E317}"/>
            </a:ext>
          </a:extLst>
        </xdr:cNvPr>
        <xdr:cNvCxnSpPr/>
      </xdr:nvCxnSpPr>
      <xdr:spPr>
        <a:xfrm>
          <a:off x="6257925" y="2200275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752475</xdr:colOff>
      <xdr:row>11</xdr:row>
      <xdr:rowOff>104775</xdr:rowOff>
    </xdr:from>
    <xdr:to>
      <xdr:col>7</xdr:col>
      <xdr:colOff>257175</xdr:colOff>
      <xdr:row>13</xdr:row>
      <xdr:rowOff>38100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A4A00A6-B786-4D56-8579-3ED5CA7B7905}"/>
            </a:ext>
          </a:extLst>
        </xdr:cNvPr>
        <xdr:cNvCxnSpPr/>
      </xdr:nvCxnSpPr>
      <xdr:spPr>
        <a:xfrm flipV="1">
          <a:off x="6391275" y="209550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466725</xdr:colOff>
      <xdr:row>12</xdr:row>
      <xdr:rowOff>19050</xdr:rowOff>
    </xdr:from>
    <xdr:to>
      <xdr:col>7</xdr:col>
      <xdr:colOff>466725</xdr:colOff>
      <xdr:row>13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45FA1B72-326A-4250-8371-3A624EA853B1}"/>
            </a:ext>
          </a:extLst>
        </xdr:cNvPr>
        <xdr:cNvCxnSpPr/>
      </xdr:nvCxnSpPr>
      <xdr:spPr>
        <a:xfrm>
          <a:off x="6877050" y="219075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485775</xdr:colOff>
      <xdr:row>12</xdr:row>
      <xdr:rowOff>38100</xdr:rowOff>
    </xdr:from>
    <xdr:to>
      <xdr:col>8</xdr:col>
      <xdr:colOff>485775</xdr:colOff>
      <xdr:row>13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DE44A4C1-297A-49F9-94A2-5BB6341DD013}"/>
            </a:ext>
          </a:extLst>
        </xdr:cNvPr>
        <xdr:cNvCxnSpPr/>
      </xdr:nvCxnSpPr>
      <xdr:spPr>
        <a:xfrm>
          <a:off x="7667625" y="220980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485775</xdr:colOff>
      <xdr:row>12</xdr:row>
      <xdr:rowOff>47625</xdr:rowOff>
    </xdr:from>
    <xdr:to>
      <xdr:col>9</xdr:col>
      <xdr:colOff>485775</xdr:colOff>
      <xdr:row>13</xdr:row>
      <xdr:rowOff>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50072B76-20FE-4039-8C96-95E5B6255E82}"/>
            </a:ext>
          </a:extLst>
        </xdr:cNvPr>
        <xdr:cNvCxnSpPr/>
      </xdr:nvCxnSpPr>
      <xdr:spPr>
        <a:xfrm>
          <a:off x="8439150" y="2219325"/>
          <a:ext cx="0" cy="13335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0</xdr:colOff>
      <xdr:row>11</xdr:row>
      <xdr:rowOff>95250</xdr:rowOff>
    </xdr:from>
    <xdr:to>
      <xdr:col>8</xdr:col>
      <xdr:colOff>266700</xdr:colOff>
      <xdr:row>13</xdr:row>
      <xdr:rowOff>28575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DCA744B7-7323-444F-8861-4A2BB70090D5}"/>
            </a:ext>
          </a:extLst>
        </xdr:cNvPr>
        <xdr:cNvCxnSpPr/>
      </xdr:nvCxnSpPr>
      <xdr:spPr>
        <a:xfrm flipV="1">
          <a:off x="7181850" y="2085975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752475</xdr:colOff>
      <xdr:row>11</xdr:row>
      <xdr:rowOff>123825</xdr:rowOff>
    </xdr:from>
    <xdr:to>
      <xdr:col>9</xdr:col>
      <xdr:colOff>257175</xdr:colOff>
      <xdr:row>13</xdr:row>
      <xdr:rowOff>57150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42A1A39-665F-48DB-9C80-0278F3954F99}"/>
            </a:ext>
          </a:extLst>
        </xdr:cNvPr>
        <xdr:cNvCxnSpPr/>
      </xdr:nvCxnSpPr>
      <xdr:spPr>
        <a:xfrm flipV="1">
          <a:off x="7934325" y="211455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133350</xdr:rowOff>
    </xdr:from>
    <xdr:to>
      <xdr:col>5</xdr:col>
      <xdr:colOff>200025</xdr:colOff>
      <xdr:row>12</xdr:row>
      <xdr:rowOff>133350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93C884F1-89E7-4B50-A199-464A77CADE9F}"/>
            </a:ext>
          </a:extLst>
        </xdr:cNvPr>
        <xdr:cNvCxnSpPr/>
      </xdr:nvCxnSpPr>
      <xdr:spPr>
        <a:xfrm flipV="1">
          <a:off x="4714875" y="2124075"/>
          <a:ext cx="352425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12</xdr:row>
      <xdr:rowOff>28575</xdr:rowOff>
    </xdr:from>
    <xdr:to>
      <xdr:col>5</xdr:col>
      <xdr:colOff>581025</xdr:colOff>
      <xdr:row>13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6127C2C8-3473-4C9C-9BBD-F0316E99E9F5}"/>
            </a:ext>
          </a:extLst>
        </xdr:cNvPr>
        <xdr:cNvCxnSpPr/>
      </xdr:nvCxnSpPr>
      <xdr:spPr>
        <a:xfrm>
          <a:off x="5448300" y="2200275"/>
          <a:ext cx="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11</xdr:row>
      <xdr:rowOff>123825</xdr:rowOff>
    </xdr:from>
    <xdr:to>
      <xdr:col>6</xdr:col>
      <xdr:colOff>247650</xdr:colOff>
      <xdr:row>13</xdr:row>
      <xdr:rowOff>57150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E60BB414-FD07-48C0-9B22-E15E11FD2FA9}"/>
            </a:ext>
          </a:extLst>
        </xdr:cNvPr>
        <xdr:cNvCxnSpPr/>
      </xdr:nvCxnSpPr>
      <xdr:spPr>
        <a:xfrm flipV="1">
          <a:off x="5610225" y="2114550"/>
          <a:ext cx="276225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12</xdr:row>
      <xdr:rowOff>28575</xdr:rowOff>
    </xdr:from>
    <xdr:to>
      <xdr:col>6</xdr:col>
      <xdr:colOff>619125</xdr:colOff>
      <xdr:row>13</xdr:row>
      <xdr:rowOff>9525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BCB2C252-8067-424A-BD00-256FF973B056}"/>
            </a:ext>
          </a:extLst>
        </xdr:cNvPr>
        <xdr:cNvCxnSpPr/>
      </xdr:nvCxnSpPr>
      <xdr:spPr>
        <a:xfrm>
          <a:off x="6257925" y="2200275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752475</xdr:colOff>
      <xdr:row>11</xdr:row>
      <xdr:rowOff>104775</xdr:rowOff>
    </xdr:from>
    <xdr:to>
      <xdr:col>7</xdr:col>
      <xdr:colOff>257175</xdr:colOff>
      <xdr:row>13</xdr:row>
      <xdr:rowOff>38100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70BA3FFA-8F4C-48FD-8621-9E6A5C36AC44}"/>
            </a:ext>
          </a:extLst>
        </xdr:cNvPr>
        <xdr:cNvCxnSpPr/>
      </xdr:nvCxnSpPr>
      <xdr:spPr>
        <a:xfrm flipV="1">
          <a:off x="6391275" y="209550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466725</xdr:colOff>
      <xdr:row>12</xdr:row>
      <xdr:rowOff>19050</xdr:rowOff>
    </xdr:from>
    <xdr:to>
      <xdr:col>7</xdr:col>
      <xdr:colOff>466725</xdr:colOff>
      <xdr:row>13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A881340-DC0F-4E37-898A-288986D4E2A1}"/>
            </a:ext>
          </a:extLst>
        </xdr:cNvPr>
        <xdr:cNvCxnSpPr/>
      </xdr:nvCxnSpPr>
      <xdr:spPr>
        <a:xfrm>
          <a:off x="6877050" y="219075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485775</xdr:colOff>
      <xdr:row>12</xdr:row>
      <xdr:rowOff>38100</xdr:rowOff>
    </xdr:from>
    <xdr:to>
      <xdr:col>8</xdr:col>
      <xdr:colOff>485775</xdr:colOff>
      <xdr:row>13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6DFA1535-A207-4916-B092-E99145624564}"/>
            </a:ext>
          </a:extLst>
        </xdr:cNvPr>
        <xdr:cNvCxnSpPr/>
      </xdr:nvCxnSpPr>
      <xdr:spPr>
        <a:xfrm>
          <a:off x="7667625" y="220980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485775</xdr:colOff>
      <xdr:row>12</xdr:row>
      <xdr:rowOff>47625</xdr:rowOff>
    </xdr:from>
    <xdr:to>
      <xdr:col>9</xdr:col>
      <xdr:colOff>485775</xdr:colOff>
      <xdr:row>13</xdr:row>
      <xdr:rowOff>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C145DE9D-66CA-42B8-8DBE-04D1D4CE6B79}"/>
            </a:ext>
          </a:extLst>
        </xdr:cNvPr>
        <xdr:cNvCxnSpPr/>
      </xdr:nvCxnSpPr>
      <xdr:spPr>
        <a:xfrm>
          <a:off x="8439150" y="2219325"/>
          <a:ext cx="0" cy="13335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0</xdr:colOff>
      <xdr:row>11</xdr:row>
      <xdr:rowOff>95250</xdr:rowOff>
    </xdr:from>
    <xdr:to>
      <xdr:col>8</xdr:col>
      <xdr:colOff>266700</xdr:colOff>
      <xdr:row>13</xdr:row>
      <xdr:rowOff>28575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6A2366BD-9F1B-42B7-926C-737034184588}"/>
            </a:ext>
          </a:extLst>
        </xdr:cNvPr>
        <xdr:cNvCxnSpPr/>
      </xdr:nvCxnSpPr>
      <xdr:spPr>
        <a:xfrm flipV="1">
          <a:off x="7181850" y="2085975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752475</xdr:colOff>
      <xdr:row>11</xdr:row>
      <xdr:rowOff>123825</xdr:rowOff>
    </xdr:from>
    <xdr:to>
      <xdr:col>9</xdr:col>
      <xdr:colOff>257175</xdr:colOff>
      <xdr:row>13</xdr:row>
      <xdr:rowOff>57150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F13E607-8F5B-4453-879C-440679A05B4D}"/>
            </a:ext>
          </a:extLst>
        </xdr:cNvPr>
        <xdr:cNvCxnSpPr/>
      </xdr:nvCxnSpPr>
      <xdr:spPr>
        <a:xfrm flipV="1">
          <a:off x="7934325" y="211455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133350</xdr:rowOff>
    </xdr:from>
    <xdr:to>
      <xdr:col>5</xdr:col>
      <xdr:colOff>200025</xdr:colOff>
      <xdr:row>12</xdr:row>
      <xdr:rowOff>133350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AEF48B7A-6231-451A-9FE0-4FC0DF6B84E3}"/>
            </a:ext>
          </a:extLst>
        </xdr:cNvPr>
        <xdr:cNvCxnSpPr/>
      </xdr:nvCxnSpPr>
      <xdr:spPr>
        <a:xfrm flipV="1">
          <a:off x="4843463" y="1943100"/>
          <a:ext cx="30480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12</xdr:row>
      <xdr:rowOff>28575</xdr:rowOff>
    </xdr:from>
    <xdr:to>
      <xdr:col>5</xdr:col>
      <xdr:colOff>581025</xdr:colOff>
      <xdr:row>13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4046CFD8-1E47-43BA-BD12-7FD4DF8E97A9}"/>
            </a:ext>
          </a:extLst>
        </xdr:cNvPr>
        <xdr:cNvCxnSpPr/>
      </xdr:nvCxnSpPr>
      <xdr:spPr>
        <a:xfrm>
          <a:off x="5529263" y="2019300"/>
          <a:ext cx="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11</xdr:row>
      <xdr:rowOff>123825</xdr:rowOff>
    </xdr:from>
    <xdr:to>
      <xdr:col>6</xdr:col>
      <xdr:colOff>247650</xdr:colOff>
      <xdr:row>13</xdr:row>
      <xdr:rowOff>57150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7BCDDDCF-6BF2-41B0-A63C-66D3EC3659FD}"/>
            </a:ext>
          </a:extLst>
        </xdr:cNvPr>
        <xdr:cNvCxnSpPr/>
      </xdr:nvCxnSpPr>
      <xdr:spPr>
        <a:xfrm flipV="1">
          <a:off x="5691188" y="1933575"/>
          <a:ext cx="266700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12</xdr:row>
      <xdr:rowOff>28575</xdr:rowOff>
    </xdr:from>
    <xdr:to>
      <xdr:col>6</xdr:col>
      <xdr:colOff>619125</xdr:colOff>
      <xdr:row>13</xdr:row>
      <xdr:rowOff>9525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795E191B-A99F-4433-8D66-B57AF4E66F5E}"/>
            </a:ext>
          </a:extLst>
        </xdr:cNvPr>
        <xdr:cNvCxnSpPr/>
      </xdr:nvCxnSpPr>
      <xdr:spPr>
        <a:xfrm>
          <a:off x="6329363" y="201930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752475</xdr:colOff>
      <xdr:row>11</xdr:row>
      <xdr:rowOff>104775</xdr:rowOff>
    </xdr:from>
    <xdr:to>
      <xdr:col>7</xdr:col>
      <xdr:colOff>257175</xdr:colOff>
      <xdr:row>13</xdr:row>
      <xdr:rowOff>38100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503CB283-596E-4F4D-80E0-93EF4FB39017}"/>
            </a:ext>
          </a:extLst>
        </xdr:cNvPr>
        <xdr:cNvCxnSpPr/>
      </xdr:nvCxnSpPr>
      <xdr:spPr>
        <a:xfrm flipV="1">
          <a:off x="6462713" y="1914525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466725</xdr:colOff>
      <xdr:row>12</xdr:row>
      <xdr:rowOff>19050</xdr:rowOff>
    </xdr:from>
    <xdr:to>
      <xdr:col>7</xdr:col>
      <xdr:colOff>466725</xdr:colOff>
      <xdr:row>13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28AAD82F-4FFB-4915-BE9F-88556000EA19}"/>
            </a:ext>
          </a:extLst>
        </xdr:cNvPr>
        <xdr:cNvCxnSpPr/>
      </xdr:nvCxnSpPr>
      <xdr:spPr>
        <a:xfrm>
          <a:off x="6938963" y="2009775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485775</xdr:colOff>
      <xdr:row>12</xdr:row>
      <xdr:rowOff>38100</xdr:rowOff>
    </xdr:from>
    <xdr:to>
      <xdr:col>8</xdr:col>
      <xdr:colOff>485775</xdr:colOff>
      <xdr:row>13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C0E48A14-77EA-46BC-AA2D-D25D6E291410}"/>
            </a:ext>
          </a:extLst>
        </xdr:cNvPr>
        <xdr:cNvCxnSpPr/>
      </xdr:nvCxnSpPr>
      <xdr:spPr>
        <a:xfrm>
          <a:off x="7720013" y="2028825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485775</xdr:colOff>
      <xdr:row>12</xdr:row>
      <xdr:rowOff>47625</xdr:rowOff>
    </xdr:from>
    <xdr:to>
      <xdr:col>9</xdr:col>
      <xdr:colOff>485775</xdr:colOff>
      <xdr:row>13</xdr:row>
      <xdr:rowOff>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AA8EE9C5-B26D-4FA8-8BD6-F16EAED6F08E}"/>
            </a:ext>
          </a:extLst>
        </xdr:cNvPr>
        <xdr:cNvCxnSpPr/>
      </xdr:nvCxnSpPr>
      <xdr:spPr>
        <a:xfrm>
          <a:off x="8482013" y="2038350"/>
          <a:ext cx="0" cy="13335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0</xdr:colOff>
      <xdr:row>11</xdr:row>
      <xdr:rowOff>95250</xdr:rowOff>
    </xdr:from>
    <xdr:to>
      <xdr:col>8</xdr:col>
      <xdr:colOff>266700</xdr:colOff>
      <xdr:row>13</xdr:row>
      <xdr:rowOff>28575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98A9A59-4497-4FB2-8689-C671413BF1BA}"/>
            </a:ext>
          </a:extLst>
        </xdr:cNvPr>
        <xdr:cNvCxnSpPr/>
      </xdr:nvCxnSpPr>
      <xdr:spPr>
        <a:xfrm flipV="1">
          <a:off x="7234238" y="1905000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752475</xdr:colOff>
      <xdr:row>11</xdr:row>
      <xdr:rowOff>123825</xdr:rowOff>
    </xdr:from>
    <xdr:to>
      <xdr:col>9</xdr:col>
      <xdr:colOff>257175</xdr:colOff>
      <xdr:row>13</xdr:row>
      <xdr:rowOff>57150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CDC2281B-E07A-46E8-96FE-BDB488150313}"/>
            </a:ext>
          </a:extLst>
        </xdr:cNvPr>
        <xdr:cNvCxnSpPr/>
      </xdr:nvCxnSpPr>
      <xdr:spPr>
        <a:xfrm flipV="1">
          <a:off x="7986713" y="1933575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133350</xdr:rowOff>
    </xdr:from>
    <xdr:to>
      <xdr:col>5</xdr:col>
      <xdr:colOff>200025</xdr:colOff>
      <xdr:row>12</xdr:row>
      <xdr:rowOff>133350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F819DA13-AB10-48EC-B7E7-62E35B9361DC}"/>
            </a:ext>
          </a:extLst>
        </xdr:cNvPr>
        <xdr:cNvCxnSpPr/>
      </xdr:nvCxnSpPr>
      <xdr:spPr>
        <a:xfrm flipV="1">
          <a:off x="4714875" y="2124075"/>
          <a:ext cx="352425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12</xdr:row>
      <xdr:rowOff>28575</xdr:rowOff>
    </xdr:from>
    <xdr:to>
      <xdr:col>5</xdr:col>
      <xdr:colOff>581025</xdr:colOff>
      <xdr:row>13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587ED1C0-4F1B-445A-B58C-F2A0AAFB0226}"/>
            </a:ext>
          </a:extLst>
        </xdr:cNvPr>
        <xdr:cNvCxnSpPr/>
      </xdr:nvCxnSpPr>
      <xdr:spPr>
        <a:xfrm>
          <a:off x="5448300" y="2200275"/>
          <a:ext cx="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11</xdr:row>
      <xdr:rowOff>123825</xdr:rowOff>
    </xdr:from>
    <xdr:to>
      <xdr:col>6</xdr:col>
      <xdr:colOff>247650</xdr:colOff>
      <xdr:row>13</xdr:row>
      <xdr:rowOff>57150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87BDD0B0-5E1C-44F2-88D9-1A6FE5008968}"/>
            </a:ext>
          </a:extLst>
        </xdr:cNvPr>
        <xdr:cNvCxnSpPr/>
      </xdr:nvCxnSpPr>
      <xdr:spPr>
        <a:xfrm flipV="1">
          <a:off x="5610225" y="2114550"/>
          <a:ext cx="276225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12</xdr:row>
      <xdr:rowOff>28575</xdr:rowOff>
    </xdr:from>
    <xdr:to>
      <xdr:col>6</xdr:col>
      <xdr:colOff>619125</xdr:colOff>
      <xdr:row>13</xdr:row>
      <xdr:rowOff>9525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DD3E51D2-82C9-4789-BD2C-68B5FA0AE998}"/>
            </a:ext>
          </a:extLst>
        </xdr:cNvPr>
        <xdr:cNvCxnSpPr/>
      </xdr:nvCxnSpPr>
      <xdr:spPr>
        <a:xfrm>
          <a:off x="6257925" y="2200275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752475</xdr:colOff>
      <xdr:row>11</xdr:row>
      <xdr:rowOff>104775</xdr:rowOff>
    </xdr:from>
    <xdr:to>
      <xdr:col>7</xdr:col>
      <xdr:colOff>257175</xdr:colOff>
      <xdr:row>13</xdr:row>
      <xdr:rowOff>38100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FAEFEB2A-66D6-4794-ADFB-13577DB29A63}"/>
            </a:ext>
          </a:extLst>
        </xdr:cNvPr>
        <xdr:cNvCxnSpPr/>
      </xdr:nvCxnSpPr>
      <xdr:spPr>
        <a:xfrm flipV="1">
          <a:off x="6391275" y="209550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466725</xdr:colOff>
      <xdr:row>12</xdr:row>
      <xdr:rowOff>19050</xdr:rowOff>
    </xdr:from>
    <xdr:to>
      <xdr:col>7</xdr:col>
      <xdr:colOff>466725</xdr:colOff>
      <xdr:row>13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16DE99F0-E70B-449F-AFFF-C672ACABBC16}"/>
            </a:ext>
          </a:extLst>
        </xdr:cNvPr>
        <xdr:cNvCxnSpPr/>
      </xdr:nvCxnSpPr>
      <xdr:spPr>
        <a:xfrm>
          <a:off x="6877050" y="219075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485775</xdr:colOff>
      <xdr:row>12</xdr:row>
      <xdr:rowOff>38100</xdr:rowOff>
    </xdr:from>
    <xdr:to>
      <xdr:col>8</xdr:col>
      <xdr:colOff>485775</xdr:colOff>
      <xdr:row>13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62FF99D7-BE57-4E56-A6BB-06576AEDA215}"/>
            </a:ext>
          </a:extLst>
        </xdr:cNvPr>
        <xdr:cNvCxnSpPr/>
      </xdr:nvCxnSpPr>
      <xdr:spPr>
        <a:xfrm>
          <a:off x="7667625" y="220980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485775</xdr:colOff>
      <xdr:row>12</xdr:row>
      <xdr:rowOff>47625</xdr:rowOff>
    </xdr:from>
    <xdr:to>
      <xdr:col>9</xdr:col>
      <xdr:colOff>485775</xdr:colOff>
      <xdr:row>13</xdr:row>
      <xdr:rowOff>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4F93BDBA-425A-4CA3-B1EC-C1265147F0C7}"/>
            </a:ext>
          </a:extLst>
        </xdr:cNvPr>
        <xdr:cNvCxnSpPr/>
      </xdr:nvCxnSpPr>
      <xdr:spPr>
        <a:xfrm>
          <a:off x="8439150" y="2219325"/>
          <a:ext cx="0" cy="13335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0</xdr:colOff>
      <xdr:row>11</xdr:row>
      <xdr:rowOff>95250</xdr:rowOff>
    </xdr:from>
    <xdr:to>
      <xdr:col>8</xdr:col>
      <xdr:colOff>266700</xdr:colOff>
      <xdr:row>13</xdr:row>
      <xdr:rowOff>28575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C69034E-E8CA-4934-A500-45FDFC02AE73}"/>
            </a:ext>
          </a:extLst>
        </xdr:cNvPr>
        <xdr:cNvCxnSpPr/>
      </xdr:nvCxnSpPr>
      <xdr:spPr>
        <a:xfrm flipV="1">
          <a:off x="7181850" y="2085975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752475</xdr:colOff>
      <xdr:row>11</xdr:row>
      <xdr:rowOff>123825</xdr:rowOff>
    </xdr:from>
    <xdr:to>
      <xdr:col>9</xdr:col>
      <xdr:colOff>257175</xdr:colOff>
      <xdr:row>13</xdr:row>
      <xdr:rowOff>57150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11DFFAA0-2FA4-4691-B3B8-2E8159F6332E}"/>
            </a:ext>
          </a:extLst>
        </xdr:cNvPr>
        <xdr:cNvCxnSpPr/>
      </xdr:nvCxnSpPr>
      <xdr:spPr>
        <a:xfrm flipV="1">
          <a:off x="7934325" y="211455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133350</xdr:rowOff>
    </xdr:from>
    <xdr:to>
      <xdr:col>5</xdr:col>
      <xdr:colOff>200025</xdr:colOff>
      <xdr:row>12</xdr:row>
      <xdr:rowOff>133350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B64CF934-651E-4787-A9E6-931F898F559A}"/>
            </a:ext>
          </a:extLst>
        </xdr:cNvPr>
        <xdr:cNvCxnSpPr/>
      </xdr:nvCxnSpPr>
      <xdr:spPr>
        <a:xfrm flipV="1">
          <a:off x="4714875" y="2124075"/>
          <a:ext cx="352425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12</xdr:row>
      <xdr:rowOff>28575</xdr:rowOff>
    </xdr:from>
    <xdr:to>
      <xdr:col>5</xdr:col>
      <xdr:colOff>581025</xdr:colOff>
      <xdr:row>13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5390F80F-AFFF-4EA0-9BF8-BC7C0D17D27C}"/>
            </a:ext>
          </a:extLst>
        </xdr:cNvPr>
        <xdr:cNvCxnSpPr/>
      </xdr:nvCxnSpPr>
      <xdr:spPr>
        <a:xfrm>
          <a:off x="5448300" y="2200275"/>
          <a:ext cx="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11</xdr:row>
      <xdr:rowOff>123825</xdr:rowOff>
    </xdr:from>
    <xdr:to>
      <xdr:col>6</xdr:col>
      <xdr:colOff>247650</xdr:colOff>
      <xdr:row>13</xdr:row>
      <xdr:rowOff>57150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6DB6D5B3-C552-4CB1-974F-0C93CF095DA5}"/>
            </a:ext>
          </a:extLst>
        </xdr:cNvPr>
        <xdr:cNvCxnSpPr/>
      </xdr:nvCxnSpPr>
      <xdr:spPr>
        <a:xfrm flipV="1">
          <a:off x="5610225" y="2114550"/>
          <a:ext cx="276225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12</xdr:row>
      <xdr:rowOff>28575</xdr:rowOff>
    </xdr:from>
    <xdr:to>
      <xdr:col>6</xdr:col>
      <xdr:colOff>619125</xdr:colOff>
      <xdr:row>13</xdr:row>
      <xdr:rowOff>9525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35B1A731-1856-4B4A-A4E4-EA51E4879149}"/>
            </a:ext>
          </a:extLst>
        </xdr:cNvPr>
        <xdr:cNvCxnSpPr/>
      </xdr:nvCxnSpPr>
      <xdr:spPr>
        <a:xfrm>
          <a:off x="6257925" y="2200275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752475</xdr:colOff>
      <xdr:row>11</xdr:row>
      <xdr:rowOff>104775</xdr:rowOff>
    </xdr:from>
    <xdr:to>
      <xdr:col>7</xdr:col>
      <xdr:colOff>257175</xdr:colOff>
      <xdr:row>13</xdr:row>
      <xdr:rowOff>38100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F675757E-09FA-438C-9F5B-FD0757E11FE9}"/>
            </a:ext>
          </a:extLst>
        </xdr:cNvPr>
        <xdr:cNvCxnSpPr/>
      </xdr:nvCxnSpPr>
      <xdr:spPr>
        <a:xfrm flipV="1">
          <a:off x="6391275" y="209550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466725</xdr:colOff>
      <xdr:row>12</xdr:row>
      <xdr:rowOff>19050</xdr:rowOff>
    </xdr:from>
    <xdr:to>
      <xdr:col>7</xdr:col>
      <xdr:colOff>466725</xdr:colOff>
      <xdr:row>13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C878EE39-244F-4D16-A9A3-A30DA4BE3772}"/>
            </a:ext>
          </a:extLst>
        </xdr:cNvPr>
        <xdr:cNvCxnSpPr/>
      </xdr:nvCxnSpPr>
      <xdr:spPr>
        <a:xfrm>
          <a:off x="6877050" y="219075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485775</xdr:colOff>
      <xdr:row>12</xdr:row>
      <xdr:rowOff>38100</xdr:rowOff>
    </xdr:from>
    <xdr:to>
      <xdr:col>8</xdr:col>
      <xdr:colOff>485775</xdr:colOff>
      <xdr:row>13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F4D77DC3-72B6-4126-9B32-6319A66C635D}"/>
            </a:ext>
          </a:extLst>
        </xdr:cNvPr>
        <xdr:cNvCxnSpPr/>
      </xdr:nvCxnSpPr>
      <xdr:spPr>
        <a:xfrm>
          <a:off x="7667625" y="220980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485775</xdr:colOff>
      <xdr:row>12</xdr:row>
      <xdr:rowOff>47625</xdr:rowOff>
    </xdr:from>
    <xdr:to>
      <xdr:col>9</xdr:col>
      <xdr:colOff>485775</xdr:colOff>
      <xdr:row>13</xdr:row>
      <xdr:rowOff>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58086503-3BCA-480B-86B6-72D3F027F0CF}"/>
            </a:ext>
          </a:extLst>
        </xdr:cNvPr>
        <xdr:cNvCxnSpPr/>
      </xdr:nvCxnSpPr>
      <xdr:spPr>
        <a:xfrm>
          <a:off x="8439150" y="2219325"/>
          <a:ext cx="0" cy="13335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0</xdr:colOff>
      <xdr:row>11</xdr:row>
      <xdr:rowOff>95250</xdr:rowOff>
    </xdr:from>
    <xdr:to>
      <xdr:col>8</xdr:col>
      <xdr:colOff>266700</xdr:colOff>
      <xdr:row>13</xdr:row>
      <xdr:rowOff>28575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D8E3C3CD-B092-4930-83B6-F6D0A934899E}"/>
            </a:ext>
          </a:extLst>
        </xdr:cNvPr>
        <xdr:cNvCxnSpPr/>
      </xdr:nvCxnSpPr>
      <xdr:spPr>
        <a:xfrm flipV="1">
          <a:off x="7181850" y="2085975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752475</xdr:colOff>
      <xdr:row>11</xdr:row>
      <xdr:rowOff>123825</xdr:rowOff>
    </xdr:from>
    <xdr:to>
      <xdr:col>9</xdr:col>
      <xdr:colOff>257175</xdr:colOff>
      <xdr:row>13</xdr:row>
      <xdr:rowOff>57150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6949F0D-9E27-43A2-9C3F-11C011B2AC6F}"/>
            </a:ext>
          </a:extLst>
        </xdr:cNvPr>
        <xdr:cNvCxnSpPr/>
      </xdr:nvCxnSpPr>
      <xdr:spPr>
        <a:xfrm flipV="1">
          <a:off x="7934325" y="211455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133350</xdr:rowOff>
    </xdr:from>
    <xdr:to>
      <xdr:col>5</xdr:col>
      <xdr:colOff>200025</xdr:colOff>
      <xdr:row>12</xdr:row>
      <xdr:rowOff>133350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1F96AD38-940B-4329-897E-110D03F759EE}"/>
            </a:ext>
          </a:extLst>
        </xdr:cNvPr>
        <xdr:cNvCxnSpPr/>
      </xdr:nvCxnSpPr>
      <xdr:spPr>
        <a:xfrm flipV="1">
          <a:off x="4714875" y="2124075"/>
          <a:ext cx="352425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12</xdr:row>
      <xdr:rowOff>28575</xdr:rowOff>
    </xdr:from>
    <xdr:to>
      <xdr:col>5</xdr:col>
      <xdr:colOff>581025</xdr:colOff>
      <xdr:row>13</xdr:row>
      <xdr:rowOff>9525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FC99556C-F0FB-4A05-9074-0844FAB3B07C}"/>
            </a:ext>
          </a:extLst>
        </xdr:cNvPr>
        <xdr:cNvCxnSpPr/>
      </xdr:nvCxnSpPr>
      <xdr:spPr>
        <a:xfrm>
          <a:off x="5448300" y="2200275"/>
          <a:ext cx="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11</xdr:row>
      <xdr:rowOff>123825</xdr:rowOff>
    </xdr:from>
    <xdr:to>
      <xdr:col>6</xdr:col>
      <xdr:colOff>247650</xdr:colOff>
      <xdr:row>13</xdr:row>
      <xdr:rowOff>57150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E8BC59C9-E4C6-46A2-B329-9EF5BB9592D3}"/>
            </a:ext>
          </a:extLst>
        </xdr:cNvPr>
        <xdr:cNvCxnSpPr/>
      </xdr:nvCxnSpPr>
      <xdr:spPr>
        <a:xfrm flipV="1">
          <a:off x="5610225" y="2114550"/>
          <a:ext cx="276225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12</xdr:row>
      <xdr:rowOff>28575</xdr:rowOff>
    </xdr:from>
    <xdr:to>
      <xdr:col>6</xdr:col>
      <xdr:colOff>619125</xdr:colOff>
      <xdr:row>13</xdr:row>
      <xdr:rowOff>9525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1B485548-6EDC-4402-84FB-12C0E89340D7}"/>
            </a:ext>
          </a:extLst>
        </xdr:cNvPr>
        <xdr:cNvCxnSpPr/>
      </xdr:nvCxnSpPr>
      <xdr:spPr>
        <a:xfrm>
          <a:off x="6257925" y="2200275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752475</xdr:colOff>
      <xdr:row>11</xdr:row>
      <xdr:rowOff>104775</xdr:rowOff>
    </xdr:from>
    <xdr:to>
      <xdr:col>7</xdr:col>
      <xdr:colOff>257175</xdr:colOff>
      <xdr:row>13</xdr:row>
      <xdr:rowOff>38100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3EB5D3D-19FA-48C9-A4FB-F5B2CA4E71A3}"/>
            </a:ext>
          </a:extLst>
        </xdr:cNvPr>
        <xdr:cNvCxnSpPr/>
      </xdr:nvCxnSpPr>
      <xdr:spPr>
        <a:xfrm flipV="1">
          <a:off x="6391275" y="209550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466725</xdr:colOff>
      <xdr:row>12</xdr:row>
      <xdr:rowOff>19050</xdr:rowOff>
    </xdr:from>
    <xdr:to>
      <xdr:col>7</xdr:col>
      <xdr:colOff>466725</xdr:colOff>
      <xdr:row>13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9AE9B816-7BD7-4598-A541-D323394B7CEA}"/>
            </a:ext>
          </a:extLst>
        </xdr:cNvPr>
        <xdr:cNvCxnSpPr/>
      </xdr:nvCxnSpPr>
      <xdr:spPr>
        <a:xfrm>
          <a:off x="6877050" y="219075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485775</xdr:colOff>
      <xdr:row>12</xdr:row>
      <xdr:rowOff>38100</xdr:rowOff>
    </xdr:from>
    <xdr:to>
      <xdr:col>8</xdr:col>
      <xdr:colOff>485775</xdr:colOff>
      <xdr:row>13</xdr:row>
      <xdr:rowOff>19050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E7372FCD-C4FA-485F-B2FB-C0AB2FDA269F}"/>
            </a:ext>
          </a:extLst>
        </xdr:cNvPr>
        <xdr:cNvCxnSpPr/>
      </xdr:nvCxnSpPr>
      <xdr:spPr>
        <a:xfrm>
          <a:off x="7667625" y="2209800"/>
          <a:ext cx="0" cy="16192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9</xdr:col>
      <xdr:colOff>485775</xdr:colOff>
      <xdr:row>12</xdr:row>
      <xdr:rowOff>47625</xdr:rowOff>
    </xdr:from>
    <xdr:to>
      <xdr:col>9</xdr:col>
      <xdr:colOff>485775</xdr:colOff>
      <xdr:row>13</xdr:row>
      <xdr:rowOff>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367B2A18-9F37-4472-B741-19559AB1A54D}"/>
            </a:ext>
          </a:extLst>
        </xdr:cNvPr>
        <xdr:cNvCxnSpPr/>
      </xdr:nvCxnSpPr>
      <xdr:spPr>
        <a:xfrm>
          <a:off x="8439150" y="2219325"/>
          <a:ext cx="0" cy="13335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0</xdr:colOff>
      <xdr:row>11</xdr:row>
      <xdr:rowOff>95250</xdr:rowOff>
    </xdr:from>
    <xdr:to>
      <xdr:col>8</xdr:col>
      <xdr:colOff>266700</xdr:colOff>
      <xdr:row>13</xdr:row>
      <xdr:rowOff>28575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F090A1E-D156-43C8-9082-2959AA6B66F0}"/>
            </a:ext>
          </a:extLst>
        </xdr:cNvPr>
        <xdr:cNvCxnSpPr/>
      </xdr:nvCxnSpPr>
      <xdr:spPr>
        <a:xfrm flipV="1">
          <a:off x="7181850" y="2085975"/>
          <a:ext cx="266700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752475</xdr:colOff>
      <xdr:row>11</xdr:row>
      <xdr:rowOff>123825</xdr:rowOff>
    </xdr:from>
    <xdr:to>
      <xdr:col>9</xdr:col>
      <xdr:colOff>257175</xdr:colOff>
      <xdr:row>13</xdr:row>
      <xdr:rowOff>57150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0812CAD-F684-4A99-A9A3-D477F6738050}"/>
            </a:ext>
          </a:extLst>
        </xdr:cNvPr>
        <xdr:cNvCxnSpPr/>
      </xdr:nvCxnSpPr>
      <xdr:spPr>
        <a:xfrm flipV="1">
          <a:off x="7934325" y="2114550"/>
          <a:ext cx="276225" cy="295275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3FD5-9C12-4917-A2AA-5C182D116BCA}">
  <dimension ref="C2:H23"/>
  <sheetViews>
    <sheetView tabSelected="1" workbookViewId="0">
      <selection activeCell="H11" sqref="H11"/>
    </sheetView>
  </sheetViews>
  <sheetFormatPr baseColWidth="10" defaultRowHeight="15" x14ac:dyDescent="0.2"/>
  <cols>
    <col min="2" max="2" width="5.1640625" customWidth="1"/>
    <col min="4" max="4" width="23.5" customWidth="1"/>
    <col min="5" max="6" width="17.83203125" customWidth="1"/>
    <col min="7" max="7" width="15.1640625" customWidth="1"/>
    <col min="8" max="8" width="12.1640625" customWidth="1"/>
    <col min="9" max="9" width="3.83203125" customWidth="1"/>
    <col min="10" max="10" width="11.5" bestFit="1" customWidth="1"/>
  </cols>
  <sheetData>
    <row r="2" spans="3:6" x14ac:dyDescent="0.2">
      <c r="C2" s="31" t="s">
        <v>53</v>
      </c>
      <c r="D2" s="32"/>
    </row>
    <row r="5" spans="3:6" x14ac:dyDescent="0.2">
      <c r="C5" s="29" t="s">
        <v>44</v>
      </c>
    </row>
    <row r="6" spans="3:6" x14ac:dyDescent="0.2">
      <c r="E6" s="11" t="s">
        <v>54</v>
      </c>
      <c r="F6" s="11" t="s">
        <v>59</v>
      </c>
    </row>
    <row r="7" spans="3:6" x14ac:dyDescent="0.2">
      <c r="C7" t="s">
        <v>41</v>
      </c>
      <c r="E7" s="3">
        <v>20000</v>
      </c>
      <c r="F7" s="3">
        <v>18000</v>
      </c>
    </row>
    <row r="8" spans="3:6" x14ac:dyDescent="0.2">
      <c r="C8" t="s">
        <v>42</v>
      </c>
      <c r="E8" s="1">
        <v>0.03</v>
      </c>
      <c r="F8" s="1">
        <v>7.0000000000000007E-2</v>
      </c>
    </row>
    <row r="9" spans="3:6" x14ac:dyDescent="0.2">
      <c r="C9" t="s">
        <v>43</v>
      </c>
      <c r="E9">
        <v>5</v>
      </c>
      <c r="F9">
        <v>8</v>
      </c>
    </row>
    <row r="11" spans="3:6" x14ac:dyDescent="0.2">
      <c r="C11" t="s">
        <v>51</v>
      </c>
      <c r="E11" s="28">
        <f>(1+E8)^E9</f>
        <v>1.1592740742999998</v>
      </c>
      <c r="F11" s="28">
        <f>(1+F8)^F9</f>
        <v>1.7181861798319202</v>
      </c>
    </row>
    <row r="12" spans="3:6" x14ac:dyDescent="0.2">
      <c r="C12" s="2" t="s">
        <v>48</v>
      </c>
      <c r="E12" s="3">
        <f>E7*E11</f>
        <v>23185.481485999997</v>
      </c>
      <c r="F12" s="3">
        <f>F7*F11</f>
        <v>30927.351236974566</v>
      </c>
    </row>
    <row r="13" spans="3:6" x14ac:dyDescent="0.2">
      <c r="C13" t="s">
        <v>52</v>
      </c>
    </row>
    <row r="16" spans="3:6" x14ac:dyDescent="0.2">
      <c r="C16" s="29" t="s">
        <v>45</v>
      </c>
    </row>
    <row r="17" spans="3:8" x14ac:dyDescent="0.2">
      <c r="C17" s="29"/>
      <c r="E17" s="33" t="s">
        <v>56</v>
      </c>
      <c r="F17" s="33" t="s">
        <v>55</v>
      </c>
      <c r="G17" s="33" t="s">
        <v>57</v>
      </c>
      <c r="H17" s="33" t="s">
        <v>57</v>
      </c>
    </row>
    <row r="18" spans="3:8" x14ac:dyDescent="0.2">
      <c r="C18" t="s">
        <v>46</v>
      </c>
      <c r="E18" s="3">
        <v>23185</v>
      </c>
      <c r="F18" s="3">
        <f>E12</f>
        <v>23185.481485999997</v>
      </c>
      <c r="G18" s="3">
        <v>1000000</v>
      </c>
      <c r="H18" s="3">
        <v>1000000</v>
      </c>
    </row>
    <row r="19" spans="3:8" x14ac:dyDescent="0.2">
      <c r="C19" t="s">
        <v>42</v>
      </c>
      <c r="E19" s="1">
        <v>0.03</v>
      </c>
      <c r="F19" s="1">
        <v>0.03</v>
      </c>
      <c r="G19" s="1">
        <v>0.1</v>
      </c>
      <c r="H19" s="1">
        <v>0.01</v>
      </c>
    </row>
    <row r="20" spans="3:8" x14ac:dyDescent="0.2">
      <c r="C20" t="s">
        <v>47</v>
      </c>
      <c r="E20">
        <v>5</v>
      </c>
      <c r="F20">
        <v>5</v>
      </c>
      <c r="G20">
        <v>100</v>
      </c>
      <c r="H20">
        <v>100</v>
      </c>
    </row>
    <row r="22" spans="3:8" x14ac:dyDescent="0.2">
      <c r="C22" t="s">
        <v>50</v>
      </c>
      <c r="E22">
        <f>(1+E19)^(-E20)</f>
        <v>0.86260878438416411</v>
      </c>
      <c r="F22">
        <f>(1+F19)^(-F20)</f>
        <v>0.86260878438416411</v>
      </c>
      <c r="G22">
        <f>(1+G19)^(-G20)</f>
        <v>7.2565715901481509E-5</v>
      </c>
      <c r="H22">
        <f>(1+H19)^(-H20)</f>
        <v>0.36971121232911885</v>
      </c>
    </row>
    <row r="23" spans="3:8" x14ac:dyDescent="0.2">
      <c r="C23" t="s">
        <v>49</v>
      </c>
      <c r="E23" s="3">
        <f>E18*E22</f>
        <v>19999.584665946844</v>
      </c>
      <c r="F23" s="3">
        <f>F18*F22</f>
        <v>20000</v>
      </c>
      <c r="G23" s="30">
        <f>G22*G18</f>
        <v>72.565715901481511</v>
      </c>
      <c r="H23" s="3">
        <f>H22*H18</f>
        <v>369711.21232911886</v>
      </c>
    </row>
  </sheetData>
  <phoneticPr fontId="6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5FE7-75C0-4426-A820-882785142CE8}">
  <sheetPr>
    <pageSetUpPr fitToPage="1"/>
  </sheetPr>
  <dimension ref="B2:K47"/>
  <sheetViews>
    <sheetView workbookViewId="0">
      <selection activeCell="C21" sqref="C21"/>
    </sheetView>
  </sheetViews>
  <sheetFormatPr baseColWidth="10" defaultRowHeight="15" x14ac:dyDescent="0.2"/>
  <cols>
    <col min="2" max="2" width="8.83203125" customWidth="1"/>
    <col min="4" max="4" width="26.5" customWidth="1"/>
    <col min="5" max="5" width="11.1640625" bestFit="1" customWidth="1"/>
    <col min="6" max="10" width="10.83203125" bestFit="1" customWidth="1"/>
    <col min="11" max="11" width="10.5" customWidth="1"/>
  </cols>
  <sheetData>
    <row r="2" spans="2:11" x14ac:dyDescent="0.2">
      <c r="B2" s="4" t="s">
        <v>0</v>
      </c>
      <c r="C2" s="5"/>
      <c r="D2" s="5"/>
      <c r="E2" s="5"/>
      <c r="F2" s="5"/>
      <c r="G2" s="5"/>
      <c r="H2" s="5"/>
      <c r="I2" s="5"/>
      <c r="J2" s="5"/>
      <c r="K2" s="6"/>
    </row>
    <row r="3" spans="2:11" x14ac:dyDescent="0.2">
      <c r="B3" s="7"/>
      <c r="C3" t="s">
        <v>1</v>
      </c>
      <c r="D3" s="42">
        <v>0.05</v>
      </c>
      <c r="F3" t="s">
        <v>2</v>
      </c>
      <c r="G3" s="9">
        <v>3</v>
      </c>
      <c r="H3" t="s">
        <v>3</v>
      </c>
      <c r="K3" s="10"/>
    </row>
    <row r="4" spans="2:11" x14ac:dyDescent="0.2">
      <c r="B4" s="7"/>
      <c r="K4" s="10"/>
    </row>
    <row r="5" spans="2:11" x14ac:dyDescent="0.2">
      <c r="B5" s="7"/>
      <c r="C5" t="s">
        <v>4</v>
      </c>
      <c r="D5" s="11"/>
      <c r="E5" s="11">
        <v>0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0"/>
    </row>
    <row r="6" spans="2:11" x14ac:dyDescent="0.2">
      <c r="B6" s="7"/>
      <c r="C6" t="s">
        <v>5</v>
      </c>
      <c r="E6" s="36"/>
      <c r="F6" s="36">
        <v>15000</v>
      </c>
      <c r="G6" s="36">
        <v>35000</v>
      </c>
      <c r="H6" s="36">
        <v>30000</v>
      </c>
      <c r="I6" s="12"/>
      <c r="J6" s="12"/>
      <c r="K6" s="10"/>
    </row>
    <row r="7" spans="2:11" x14ac:dyDescent="0.2">
      <c r="B7" s="7"/>
      <c r="C7" t="s">
        <v>6</v>
      </c>
      <c r="E7" s="37">
        <v>-25000</v>
      </c>
      <c r="F7" s="37">
        <v>-18000</v>
      </c>
      <c r="G7" s="37">
        <v>-15000</v>
      </c>
      <c r="H7" s="37">
        <v>-15000</v>
      </c>
      <c r="I7" s="13"/>
      <c r="J7" s="13"/>
      <c r="K7" s="10"/>
    </row>
    <row r="8" spans="2:11" x14ac:dyDescent="0.2">
      <c r="B8" s="7"/>
      <c r="C8" t="s">
        <v>7</v>
      </c>
      <c r="E8" s="27">
        <f>E6+E7</f>
        <v>-25000</v>
      </c>
      <c r="F8" s="27">
        <f>F6+F7</f>
        <v>-3000</v>
      </c>
      <c r="G8" s="27">
        <f>G7+G6</f>
        <v>20000</v>
      </c>
      <c r="H8" s="27">
        <f>H6+H7</f>
        <v>15000</v>
      </c>
      <c r="I8" s="27">
        <f>I7+I6</f>
        <v>0</v>
      </c>
      <c r="J8" s="27">
        <f>J7+J6</f>
        <v>0</v>
      </c>
      <c r="K8" s="10"/>
    </row>
    <row r="9" spans="2:11" x14ac:dyDescent="0.2">
      <c r="B9" s="7"/>
      <c r="K9" s="10"/>
    </row>
    <row r="10" spans="2:11" x14ac:dyDescent="0.2">
      <c r="B10" s="7"/>
      <c r="C10" t="s">
        <v>8</v>
      </c>
      <c r="E10" s="15">
        <f t="shared" ref="E10:J10" si="0">(1+$D$3)^-E5</f>
        <v>1</v>
      </c>
      <c r="F10" s="15">
        <f t="shared" si="0"/>
        <v>0.95238095238095233</v>
      </c>
      <c r="G10" s="15">
        <f t="shared" si="0"/>
        <v>0.90702947845804982</v>
      </c>
      <c r="H10" s="15">
        <f t="shared" si="0"/>
        <v>0.86383759853147601</v>
      </c>
      <c r="I10" s="15">
        <f t="shared" si="0"/>
        <v>0.82270247479188197</v>
      </c>
      <c r="J10" s="15">
        <f t="shared" si="0"/>
        <v>0.78352616646845896</v>
      </c>
      <c r="K10" s="10"/>
    </row>
    <row r="11" spans="2:11" x14ac:dyDescent="0.2">
      <c r="B11" s="7"/>
      <c r="K11" s="10"/>
    </row>
    <row r="12" spans="2:11" x14ac:dyDescent="0.2">
      <c r="B12" s="7"/>
      <c r="C12" t="s">
        <v>9</v>
      </c>
      <c r="E12" s="27">
        <f>E8*E10</f>
        <v>-25000</v>
      </c>
      <c r="F12" s="27">
        <f>F10*F8</f>
        <v>-2857.1428571428569</v>
      </c>
      <c r="G12" s="27">
        <f>G10*G8</f>
        <v>18140.589569160995</v>
      </c>
      <c r="H12" s="27">
        <f>H10*H8</f>
        <v>12957.56397797214</v>
      </c>
      <c r="I12" s="27">
        <f>I10*I8</f>
        <v>0</v>
      </c>
      <c r="J12" s="27">
        <f>J10*J8</f>
        <v>0</v>
      </c>
      <c r="K12" s="10"/>
    </row>
    <row r="13" spans="2:11" x14ac:dyDescent="0.2">
      <c r="B13" s="7"/>
      <c r="K13" s="10"/>
    </row>
    <row r="14" spans="2:11" x14ac:dyDescent="0.2">
      <c r="B14" s="7"/>
      <c r="C14" t="s">
        <v>10</v>
      </c>
      <c r="E14" s="27">
        <f>E12</f>
        <v>-25000</v>
      </c>
      <c r="F14" s="27">
        <f>E14+F12</f>
        <v>-27857.142857142855</v>
      </c>
      <c r="G14" s="27">
        <f>F14+G12</f>
        <v>-9716.5532879818602</v>
      </c>
      <c r="H14" s="27">
        <f>G14+H12</f>
        <v>3241.0106899902803</v>
      </c>
      <c r="I14" s="38">
        <f>H14+I12</f>
        <v>3241.0106899902803</v>
      </c>
      <c r="J14" s="39">
        <f>I14+J12</f>
        <v>3241.0106899902803</v>
      </c>
      <c r="K14" s="10"/>
    </row>
    <row r="15" spans="2:11" x14ac:dyDescent="0.2">
      <c r="B15" s="18"/>
      <c r="C15" s="19"/>
      <c r="D15" s="19"/>
      <c r="E15" s="19"/>
      <c r="F15" s="19"/>
      <c r="G15" s="19"/>
      <c r="H15" s="19"/>
      <c r="I15" s="19"/>
      <c r="J15" s="19"/>
      <c r="K15" s="20"/>
    </row>
    <row r="17" spans="3:7" x14ac:dyDescent="0.2">
      <c r="C17" s="2" t="s">
        <v>11</v>
      </c>
      <c r="E17" s="27">
        <f>E12+F12+G12+H12+I12+J12</f>
        <v>3241.0106899902803</v>
      </c>
    </row>
    <row r="19" spans="3:7" x14ac:dyDescent="0.2">
      <c r="C19" t="s">
        <v>12</v>
      </c>
    </row>
    <row r="20" spans="3:7" x14ac:dyDescent="0.2">
      <c r="D20" t="s">
        <v>13</v>
      </c>
      <c r="F20" s="21" t="s">
        <v>14</v>
      </c>
      <c r="G20" s="22">
        <v>0.101227</v>
      </c>
    </row>
    <row r="22" spans="3:7" x14ac:dyDescent="0.2">
      <c r="C22" t="s">
        <v>15</v>
      </c>
    </row>
    <row r="23" spans="3:7" x14ac:dyDescent="0.2">
      <c r="D23" t="s">
        <v>16</v>
      </c>
    </row>
    <row r="24" spans="3:7" x14ac:dyDescent="0.2">
      <c r="D24" t="s">
        <v>17</v>
      </c>
    </row>
    <row r="25" spans="3:7" x14ac:dyDescent="0.2">
      <c r="D25" s="14">
        <f>E17</f>
        <v>3241.0106899902803</v>
      </c>
      <c r="E25" s="23" t="s">
        <v>18</v>
      </c>
      <c r="F25" s="23">
        <f>(((1+D3)^G3)*D3)/(((1+D3)^G3)-1)</f>
        <v>0.36720856463124479</v>
      </c>
    </row>
    <row r="26" spans="3:7" x14ac:dyDescent="0.2">
      <c r="D26" s="14">
        <f>D25*F25</f>
        <v>1190.126883425851</v>
      </c>
      <c r="E26" s="23" t="s">
        <v>19</v>
      </c>
      <c r="F26" s="23"/>
    </row>
    <row r="27" spans="3:7" x14ac:dyDescent="0.2">
      <c r="D27" t="s">
        <v>20</v>
      </c>
    </row>
    <row r="28" spans="3:7" x14ac:dyDescent="0.2">
      <c r="D28" t="s">
        <v>21</v>
      </c>
    </row>
    <row r="29" spans="3:7" x14ac:dyDescent="0.2">
      <c r="D29" t="s">
        <v>22</v>
      </c>
    </row>
    <row r="30" spans="3:7" x14ac:dyDescent="0.2">
      <c r="D30" t="s">
        <v>23</v>
      </c>
    </row>
    <row r="31" spans="3:7" x14ac:dyDescent="0.2">
      <c r="D31" t="s">
        <v>24</v>
      </c>
    </row>
    <row r="33" spans="3:7" x14ac:dyDescent="0.2">
      <c r="C33" t="s">
        <v>25</v>
      </c>
    </row>
    <row r="34" spans="3:7" x14ac:dyDescent="0.2">
      <c r="D34" t="s">
        <v>26</v>
      </c>
    </row>
    <row r="35" spans="3:7" x14ac:dyDescent="0.2">
      <c r="D35" t="s">
        <v>27</v>
      </c>
    </row>
    <row r="36" spans="3:7" x14ac:dyDescent="0.2">
      <c r="D36" s="21" t="s">
        <v>28</v>
      </c>
    </row>
    <row r="38" spans="3:7" x14ac:dyDescent="0.2">
      <c r="C38" s="2" t="s">
        <v>29</v>
      </c>
    </row>
    <row r="40" spans="3:7" x14ac:dyDescent="0.2">
      <c r="D40" t="s">
        <v>30</v>
      </c>
      <c r="F40" s="24">
        <v>430000</v>
      </c>
    </row>
    <row r="41" spans="3:7" x14ac:dyDescent="0.2">
      <c r="D41" t="s">
        <v>31</v>
      </c>
    </row>
    <row r="42" spans="3:7" x14ac:dyDescent="0.2">
      <c r="D42" t="s">
        <v>32</v>
      </c>
      <c r="E42" t="s">
        <v>33</v>
      </c>
    </row>
    <row r="43" spans="3:7" x14ac:dyDescent="0.2">
      <c r="E43" t="s">
        <v>34</v>
      </c>
      <c r="F43" s="25">
        <f>(((1+D3)^G3)-1)/((D3*(1+D3)^G3))</f>
        <v>2.7232480293704802</v>
      </c>
    </row>
    <row r="44" spans="3:7" x14ac:dyDescent="0.2">
      <c r="D44" t="s">
        <v>35</v>
      </c>
    </row>
    <row r="45" spans="3:7" x14ac:dyDescent="0.2">
      <c r="D45" t="s">
        <v>36</v>
      </c>
      <c r="E45" t="s">
        <v>37</v>
      </c>
      <c r="F45" s="17">
        <f>F40*F43</f>
        <v>1170996.6526293065</v>
      </c>
    </row>
    <row r="46" spans="3:7" x14ac:dyDescent="0.2">
      <c r="D46" t="s">
        <v>38</v>
      </c>
      <c r="F46" s="24">
        <f>E7</f>
        <v>-25000</v>
      </c>
    </row>
    <row r="47" spans="3:7" x14ac:dyDescent="0.2">
      <c r="D47" t="s">
        <v>39</v>
      </c>
      <c r="F47" s="26">
        <f>F45+F46</f>
        <v>1145996.6526293065</v>
      </c>
      <c r="G47" t="s">
        <v>40</v>
      </c>
    </row>
  </sheetData>
  <pageMargins left="0.7" right="0.7" top="0.78740157499999996" bottom="0.78740157499999996" header="0.3" footer="0.3"/>
  <pageSetup paperSize="9" scale="7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D6D0-9596-4062-AFAA-A1FC31013DEF}">
  <sheetPr>
    <pageSetUpPr fitToPage="1"/>
  </sheetPr>
  <dimension ref="B2:K47"/>
  <sheetViews>
    <sheetView zoomScale="80" zoomScaleNormal="80" workbookViewId="0">
      <selection activeCell="U25" sqref="U25"/>
    </sheetView>
  </sheetViews>
  <sheetFormatPr baseColWidth="10" defaultRowHeight="15" x14ac:dyDescent="0.2"/>
  <cols>
    <col min="2" max="2" width="8.83203125" customWidth="1"/>
    <col min="4" max="4" width="26.5" customWidth="1"/>
    <col min="5" max="5" width="11.1640625" bestFit="1" customWidth="1"/>
    <col min="6" max="10" width="10.83203125" bestFit="1" customWidth="1"/>
    <col min="11" max="11" width="10.5" customWidth="1"/>
  </cols>
  <sheetData>
    <row r="2" spans="2:11" x14ac:dyDescent="0.2">
      <c r="B2" s="4" t="s">
        <v>0</v>
      </c>
      <c r="C2" s="5"/>
      <c r="D2" s="5"/>
      <c r="E2" s="5"/>
      <c r="F2" s="5"/>
      <c r="G2" s="5"/>
      <c r="H2" s="5"/>
      <c r="I2" s="5"/>
      <c r="J2" s="5"/>
      <c r="K2" s="6"/>
    </row>
    <row r="3" spans="2:11" x14ac:dyDescent="0.2">
      <c r="B3" s="7"/>
      <c r="C3" t="s">
        <v>1</v>
      </c>
      <c r="D3" s="42">
        <v>0.15</v>
      </c>
      <c r="F3" t="s">
        <v>2</v>
      </c>
      <c r="G3" s="9">
        <v>3</v>
      </c>
      <c r="H3" t="s">
        <v>3</v>
      </c>
      <c r="K3" s="10"/>
    </row>
    <row r="4" spans="2:11" x14ac:dyDescent="0.2">
      <c r="B4" s="7"/>
      <c r="K4" s="10"/>
    </row>
    <row r="5" spans="2:11" x14ac:dyDescent="0.2">
      <c r="B5" s="7"/>
      <c r="C5" t="s">
        <v>4</v>
      </c>
      <c r="D5" s="11"/>
      <c r="E5" s="11">
        <v>0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0"/>
    </row>
    <row r="6" spans="2:11" x14ac:dyDescent="0.2">
      <c r="B6" s="7"/>
      <c r="C6" t="s">
        <v>5</v>
      </c>
      <c r="E6" s="36"/>
      <c r="F6" s="36">
        <v>15000</v>
      </c>
      <c r="G6" s="36">
        <v>35000</v>
      </c>
      <c r="H6" s="36">
        <v>30000</v>
      </c>
      <c r="I6" s="12"/>
      <c r="J6" s="12"/>
      <c r="K6" s="10"/>
    </row>
    <row r="7" spans="2:11" x14ac:dyDescent="0.2">
      <c r="B7" s="7"/>
      <c r="C7" t="s">
        <v>6</v>
      </c>
      <c r="E7" s="37">
        <v>-25000</v>
      </c>
      <c r="F7" s="37">
        <v>-18000</v>
      </c>
      <c r="G7" s="37">
        <v>-15000</v>
      </c>
      <c r="H7" s="37">
        <v>-15000</v>
      </c>
      <c r="I7" s="13"/>
      <c r="J7" s="13"/>
      <c r="K7" s="10"/>
    </row>
    <row r="8" spans="2:11" x14ac:dyDescent="0.2">
      <c r="B8" s="7"/>
      <c r="C8" t="s">
        <v>7</v>
      </c>
      <c r="E8" s="27">
        <f>E6+E7</f>
        <v>-25000</v>
      </c>
      <c r="F8" s="27">
        <f>F6+F7</f>
        <v>-3000</v>
      </c>
      <c r="G8" s="27">
        <f>G7+G6</f>
        <v>20000</v>
      </c>
      <c r="H8" s="27">
        <f>H6+H7</f>
        <v>15000</v>
      </c>
      <c r="I8" s="27">
        <f>I7+I6</f>
        <v>0</v>
      </c>
      <c r="J8" s="27">
        <f>J7+J6</f>
        <v>0</v>
      </c>
      <c r="K8" s="10"/>
    </row>
    <row r="9" spans="2:11" x14ac:dyDescent="0.2">
      <c r="B9" s="7"/>
      <c r="K9" s="10"/>
    </row>
    <row r="10" spans="2:11" x14ac:dyDescent="0.2">
      <c r="B10" s="7"/>
      <c r="C10" t="s">
        <v>8</v>
      </c>
      <c r="E10" s="15">
        <f t="shared" ref="E10:J10" si="0">(1+$D$3)^-E5</f>
        <v>1</v>
      </c>
      <c r="F10" s="15">
        <f t="shared" si="0"/>
        <v>0.86956521739130443</v>
      </c>
      <c r="G10" s="15">
        <f t="shared" si="0"/>
        <v>0.7561436672967865</v>
      </c>
      <c r="H10" s="15">
        <f t="shared" si="0"/>
        <v>0.65751623243198831</v>
      </c>
      <c r="I10" s="15">
        <f t="shared" si="0"/>
        <v>0.57175324559303342</v>
      </c>
      <c r="J10" s="15">
        <f t="shared" si="0"/>
        <v>0.49717673529828987</v>
      </c>
      <c r="K10" s="10"/>
    </row>
    <row r="11" spans="2:11" x14ac:dyDescent="0.2">
      <c r="B11" s="7"/>
      <c r="K11" s="10"/>
    </row>
    <row r="12" spans="2:11" x14ac:dyDescent="0.2">
      <c r="B12" s="7"/>
      <c r="C12" t="s">
        <v>9</v>
      </c>
      <c r="E12" s="27">
        <f>E8*E10</f>
        <v>-25000</v>
      </c>
      <c r="F12" s="27">
        <f>F10*F8</f>
        <v>-2608.6956521739135</v>
      </c>
      <c r="G12" s="27">
        <f>G10*G8</f>
        <v>15122.87334593573</v>
      </c>
      <c r="H12" s="27">
        <f>H10*H8</f>
        <v>9862.7434864798252</v>
      </c>
      <c r="I12" s="27">
        <f>I10*I8</f>
        <v>0</v>
      </c>
      <c r="J12" s="27">
        <f>J10*J8</f>
        <v>0</v>
      </c>
      <c r="K12" s="10"/>
    </row>
    <row r="13" spans="2:11" x14ac:dyDescent="0.2">
      <c r="B13" s="7"/>
      <c r="K13" s="10"/>
    </row>
    <row r="14" spans="2:11" x14ac:dyDescent="0.2">
      <c r="B14" s="7"/>
      <c r="C14" t="s">
        <v>10</v>
      </c>
      <c r="E14" s="27">
        <f>E12</f>
        <v>-25000</v>
      </c>
      <c r="F14" s="27">
        <f>E14+F12</f>
        <v>-27608.695652173912</v>
      </c>
      <c r="G14" s="27">
        <f>F14+G12</f>
        <v>-12485.822306238182</v>
      </c>
      <c r="H14" s="27">
        <f>G14+H12</f>
        <v>-2623.078819758357</v>
      </c>
      <c r="I14" s="38">
        <f>H14+I12</f>
        <v>-2623.078819758357</v>
      </c>
      <c r="J14" s="39">
        <f>I14+J12</f>
        <v>-2623.078819758357</v>
      </c>
      <c r="K14" s="10"/>
    </row>
    <row r="15" spans="2:11" x14ac:dyDescent="0.2">
      <c r="B15" s="18"/>
      <c r="C15" s="19"/>
      <c r="D15" s="19"/>
      <c r="E15" s="19"/>
      <c r="F15" s="19"/>
      <c r="G15" s="19"/>
      <c r="H15" s="19"/>
      <c r="I15" s="19"/>
      <c r="J15" s="19"/>
      <c r="K15" s="20"/>
    </row>
    <row r="17" spans="3:7" x14ac:dyDescent="0.2">
      <c r="C17" s="2" t="s">
        <v>11</v>
      </c>
      <c r="E17" s="27">
        <f>E12+F12+G12+H12+I12+J12</f>
        <v>-2623.078819758357</v>
      </c>
    </row>
    <row r="19" spans="3:7" x14ac:dyDescent="0.2">
      <c r="C19" t="s">
        <v>12</v>
      </c>
    </row>
    <row r="20" spans="3:7" x14ac:dyDescent="0.2">
      <c r="D20" t="s">
        <v>13</v>
      </c>
      <c r="F20" s="21" t="s">
        <v>14</v>
      </c>
      <c r="G20" s="22">
        <v>0.101227</v>
      </c>
    </row>
    <row r="22" spans="3:7" x14ac:dyDescent="0.2">
      <c r="C22" t="s">
        <v>15</v>
      </c>
    </row>
    <row r="23" spans="3:7" x14ac:dyDescent="0.2">
      <c r="D23" t="s">
        <v>16</v>
      </c>
    </row>
    <row r="24" spans="3:7" x14ac:dyDescent="0.2">
      <c r="D24" t="s">
        <v>17</v>
      </c>
    </row>
    <row r="25" spans="3:7" x14ac:dyDescent="0.2">
      <c r="D25" s="14">
        <f>E17</f>
        <v>-2623.078819758357</v>
      </c>
      <c r="E25" s="23" t="s">
        <v>18</v>
      </c>
      <c r="F25" s="23">
        <f>(((1+D3)^G3)*D3)/(((1+D3)^G3)-1)</f>
        <v>0.43797696184305279</v>
      </c>
    </row>
    <row r="26" spans="3:7" x14ac:dyDescent="0.2">
      <c r="D26" s="14">
        <f>D25*F25</f>
        <v>-1148.8480921526259</v>
      </c>
      <c r="E26" s="23" t="s">
        <v>19</v>
      </c>
      <c r="F26" s="23"/>
    </row>
    <row r="27" spans="3:7" x14ac:dyDescent="0.2">
      <c r="D27" t="s">
        <v>20</v>
      </c>
    </row>
    <row r="28" spans="3:7" x14ac:dyDescent="0.2">
      <c r="D28" t="s">
        <v>21</v>
      </c>
    </row>
    <row r="29" spans="3:7" x14ac:dyDescent="0.2">
      <c r="D29" t="s">
        <v>22</v>
      </c>
    </row>
    <row r="30" spans="3:7" x14ac:dyDescent="0.2">
      <c r="D30" t="s">
        <v>23</v>
      </c>
    </row>
    <row r="31" spans="3:7" x14ac:dyDescent="0.2">
      <c r="D31" t="s">
        <v>24</v>
      </c>
    </row>
    <row r="33" spans="3:7" x14ac:dyDescent="0.2">
      <c r="C33" t="s">
        <v>25</v>
      </c>
    </row>
    <row r="34" spans="3:7" x14ac:dyDescent="0.2">
      <c r="D34" t="s">
        <v>26</v>
      </c>
    </row>
    <row r="35" spans="3:7" x14ac:dyDescent="0.2">
      <c r="D35" t="s">
        <v>27</v>
      </c>
    </row>
    <row r="36" spans="3:7" x14ac:dyDescent="0.2">
      <c r="D36" s="21" t="s">
        <v>28</v>
      </c>
    </row>
    <row r="38" spans="3:7" x14ac:dyDescent="0.2">
      <c r="C38" s="2" t="s">
        <v>29</v>
      </c>
    </row>
    <row r="40" spans="3:7" x14ac:dyDescent="0.2">
      <c r="D40" t="s">
        <v>30</v>
      </c>
      <c r="F40" s="24">
        <v>430000</v>
      </c>
    </row>
    <row r="41" spans="3:7" x14ac:dyDescent="0.2">
      <c r="D41" t="s">
        <v>31</v>
      </c>
    </row>
    <row r="42" spans="3:7" x14ac:dyDescent="0.2">
      <c r="D42" t="s">
        <v>32</v>
      </c>
      <c r="E42" t="s">
        <v>33</v>
      </c>
    </row>
    <row r="43" spans="3:7" x14ac:dyDescent="0.2">
      <c r="E43" t="s">
        <v>34</v>
      </c>
      <c r="F43" s="25">
        <f>(((1+D3)^G3)-1)/((D3*(1+D3)^G3))</f>
        <v>2.2832251171200775</v>
      </c>
    </row>
    <row r="44" spans="3:7" x14ac:dyDescent="0.2">
      <c r="D44" t="s">
        <v>35</v>
      </c>
    </row>
    <row r="45" spans="3:7" x14ac:dyDescent="0.2">
      <c r="D45" t="s">
        <v>36</v>
      </c>
      <c r="E45" t="s">
        <v>37</v>
      </c>
      <c r="F45" s="17">
        <f>F40*F43</f>
        <v>981786.8003616333</v>
      </c>
    </row>
    <row r="46" spans="3:7" x14ac:dyDescent="0.2">
      <c r="D46" t="s">
        <v>38</v>
      </c>
      <c r="F46" s="24">
        <f>E7</f>
        <v>-25000</v>
      </c>
    </row>
    <row r="47" spans="3:7" x14ac:dyDescent="0.2">
      <c r="D47" t="s">
        <v>39</v>
      </c>
      <c r="F47" s="26">
        <f>F45+F46</f>
        <v>956786.8003616333</v>
      </c>
      <c r="G47" t="s">
        <v>40</v>
      </c>
    </row>
  </sheetData>
  <pageMargins left="0.7" right="0.7" top="0.78740157499999996" bottom="0.78740157499999996" header="0.3" footer="0.3"/>
  <pageSetup paperSize="9" scale="7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188C-5602-4765-9C2A-DED4D23854A5}">
  <sheetPr>
    <pageSetUpPr fitToPage="1"/>
  </sheetPr>
  <dimension ref="B2:K47"/>
  <sheetViews>
    <sheetView workbookViewId="0">
      <selection activeCell="D3" sqref="D3"/>
    </sheetView>
  </sheetViews>
  <sheetFormatPr baseColWidth="10" defaultRowHeight="15" x14ac:dyDescent="0.2"/>
  <cols>
    <col min="2" max="2" width="8.83203125" customWidth="1"/>
    <col min="4" max="4" width="26.5" customWidth="1"/>
    <col min="5" max="5" width="11.1640625" bestFit="1" customWidth="1"/>
    <col min="6" max="10" width="10.83203125" bestFit="1" customWidth="1"/>
    <col min="11" max="11" width="10.5" customWidth="1"/>
  </cols>
  <sheetData>
    <row r="2" spans="2:11" x14ac:dyDescent="0.2">
      <c r="B2" s="4" t="s">
        <v>0</v>
      </c>
      <c r="C2" s="5"/>
      <c r="D2" s="5"/>
      <c r="E2" s="5"/>
      <c r="F2" s="5"/>
      <c r="G2" s="5"/>
      <c r="H2" s="5"/>
      <c r="I2" s="5"/>
      <c r="J2" s="5"/>
      <c r="K2" s="6"/>
    </row>
    <row r="3" spans="2:11" x14ac:dyDescent="0.2">
      <c r="B3" s="7"/>
      <c r="C3" t="s">
        <v>1</v>
      </c>
      <c r="D3" s="42">
        <v>0.1</v>
      </c>
      <c r="F3" t="s">
        <v>2</v>
      </c>
      <c r="G3" s="9">
        <v>3</v>
      </c>
      <c r="H3" t="s">
        <v>3</v>
      </c>
      <c r="K3" s="10"/>
    </row>
    <row r="4" spans="2:11" x14ac:dyDescent="0.2">
      <c r="B4" s="7"/>
      <c r="K4" s="10"/>
    </row>
    <row r="5" spans="2:11" x14ac:dyDescent="0.2">
      <c r="B5" s="7"/>
      <c r="C5" t="s">
        <v>4</v>
      </c>
      <c r="D5" s="11"/>
      <c r="E5" s="11">
        <v>0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0"/>
    </row>
    <row r="6" spans="2:11" x14ac:dyDescent="0.2">
      <c r="B6" s="7"/>
      <c r="C6" t="s">
        <v>5</v>
      </c>
      <c r="E6" s="36"/>
      <c r="F6" s="36">
        <v>15000</v>
      </c>
      <c r="G6" s="36">
        <v>35000</v>
      </c>
      <c r="H6" s="36">
        <v>30000</v>
      </c>
      <c r="I6" s="12"/>
      <c r="J6" s="12"/>
      <c r="K6" s="10"/>
    </row>
    <row r="7" spans="2:11" x14ac:dyDescent="0.2">
      <c r="B7" s="7"/>
      <c r="C7" t="s">
        <v>6</v>
      </c>
      <c r="E7" s="37">
        <v>-25000</v>
      </c>
      <c r="F7" s="37">
        <v>-18000</v>
      </c>
      <c r="G7" s="37">
        <v>-15000</v>
      </c>
      <c r="H7" s="37">
        <v>-15000</v>
      </c>
      <c r="I7" s="13"/>
      <c r="J7" s="13"/>
      <c r="K7" s="10"/>
    </row>
    <row r="8" spans="2:11" x14ac:dyDescent="0.2">
      <c r="B8" s="7"/>
      <c r="C8" t="s">
        <v>7</v>
      </c>
      <c r="E8" s="27">
        <f>E6+E7</f>
        <v>-25000</v>
      </c>
      <c r="F8" s="27">
        <f>F6+F7</f>
        <v>-3000</v>
      </c>
      <c r="G8" s="27">
        <f>G7+G6</f>
        <v>20000</v>
      </c>
      <c r="H8" s="27">
        <f>H6+H7</f>
        <v>15000</v>
      </c>
      <c r="I8" s="27">
        <f>I7+I6</f>
        <v>0</v>
      </c>
      <c r="J8" s="27">
        <f>J7+J6</f>
        <v>0</v>
      </c>
      <c r="K8" s="10"/>
    </row>
    <row r="9" spans="2:11" x14ac:dyDescent="0.2">
      <c r="B9" s="7"/>
      <c r="K9" s="10"/>
    </row>
    <row r="10" spans="2:11" x14ac:dyDescent="0.2">
      <c r="B10" s="7"/>
      <c r="C10" t="s">
        <v>8</v>
      </c>
      <c r="E10" s="15">
        <f t="shared" ref="E10:J10" si="0">(1+$D$3)^-E5</f>
        <v>1</v>
      </c>
      <c r="F10" s="15">
        <f t="shared" si="0"/>
        <v>0.90909090909090906</v>
      </c>
      <c r="G10" s="15">
        <f t="shared" si="0"/>
        <v>0.82644628099173545</v>
      </c>
      <c r="H10" s="15">
        <f t="shared" si="0"/>
        <v>0.75131480090157754</v>
      </c>
      <c r="I10" s="15">
        <f t="shared" si="0"/>
        <v>0.68301345536507052</v>
      </c>
      <c r="J10" s="15">
        <f t="shared" si="0"/>
        <v>0.62092132305915493</v>
      </c>
      <c r="K10" s="10"/>
    </row>
    <row r="11" spans="2:11" x14ac:dyDescent="0.2">
      <c r="B11" s="7"/>
      <c r="K11" s="10"/>
    </row>
    <row r="12" spans="2:11" x14ac:dyDescent="0.2">
      <c r="B12" s="7"/>
      <c r="C12" t="s">
        <v>9</v>
      </c>
      <c r="E12" s="27">
        <f>E8*E10</f>
        <v>-25000</v>
      </c>
      <c r="F12" s="27">
        <f>F10*F8</f>
        <v>-2727.272727272727</v>
      </c>
      <c r="G12" s="27">
        <f>G10*G8</f>
        <v>16528.92561983471</v>
      </c>
      <c r="H12" s="27">
        <f>H10*H8</f>
        <v>11269.722013523664</v>
      </c>
      <c r="I12" s="27">
        <f>I10*I8</f>
        <v>0</v>
      </c>
      <c r="J12" s="27">
        <f>J10*J8</f>
        <v>0</v>
      </c>
      <c r="K12" s="10"/>
    </row>
    <row r="13" spans="2:11" x14ac:dyDescent="0.2">
      <c r="B13" s="7"/>
      <c r="K13" s="10"/>
    </row>
    <row r="14" spans="2:11" x14ac:dyDescent="0.2">
      <c r="B14" s="7"/>
      <c r="C14" t="s">
        <v>10</v>
      </c>
      <c r="E14" s="27">
        <f>E12</f>
        <v>-25000</v>
      </c>
      <c r="F14" s="27">
        <f>E14+F12</f>
        <v>-27727.272727272728</v>
      </c>
      <c r="G14" s="27">
        <f>F14+G12</f>
        <v>-11198.347107438018</v>
      </c>
      <c r="H14" s="27">
        <f>G14+H12</f>
        <v>71.374906085646217</v>
      </c>
      <c r="I14" s="38">
        <f>H14+I12</f>
        <v>71.374906085646217</v>
      </c>
      <c r="J14" s="39">
        <f>I14+J12</f>
        <v>71.374906085646217</v>
      </c>
      <c r="K14" s="10"/>
    </row>
    <row r="15" spans="2:11" x14ac:dyDescent="0.2">
      <c r="B15" s="18"/>
      <c r="C15" s="19"/>
      <c r="D15" s="19"/>
      <c r="E15" s="19"/>
      <c r="F15" s="19"/>
      <c r="G15" s="19"/>
      <c r="H15" s="19"/>
      <c r="I15" s="19"/>
      <c r="J15" s="19"/>
      <c r="K15" s="20"/>
    </row>
    <row r="17" spans="3:7" x14ac:dyDescent="0.2">
      <c r="C17" s="2" t="s">
        <v>11</v>
      </c>
      <c r="E17" s="27">
        <f>E12+F12+G12+H12+I12+J12</f>
        <v>71.374906085646217</v>
      </c>
    </row>
    <row r="19" spans="3:7" x14ac:dyDescent="0.2">
      <c r="C19" t="s">
        <v>12</v>
      </c>
    </row>
    <row r="20" spans="3:7" x14ac:dyDescent="0.2">
      <c r="D20" t="s">
        <v>13</v>
      </c>
      <c r="F20" s="21" t="s">
        <v>14</v>
      </c>
      <c r="G20" s="22">
        <v>0.101227</v>
      </c>
    </row>
    <row r="22" spans="3:7" x14ac:dyDescent="0.2">
      <c r="C22" t="s">
        <v>15</v>
      </c>
    </row>
    <row r="23" spans="3:7" x14ac:dyDescent="0.2">
      <c r="D23" t="s">
        <v>16</v>
      </c>
    </row>
    <row r="24" spans="3:7" x14ac:dyDescent="0.2">
      <c r="D24" t="s">
        <v>17</v>
      </c>
    </row>
    <row r="25" spans="3:7" x14ac:dyDescent="0.2">
      <c r="D25" s="14">
        <f>E17</f>
        <v>71.374906085646217</v>
      </c>
      <c r="E25" s="23" t="s">
        <v>18</v>
      </c>
      <c r="F25" s="23">
        <f>(((1+D3)^G3)*D3)/(((1+D3)^G3)-1)</f>
        <v>0.40211480362537733</v>
      </c>
    </row>
    <row r="26" spans="3:7" x14ac:dyDescent="0.2">
      <c r="D26" s="14">
        <f>D25*F25</f>
        <v>28.700906344409379</v>
      </c>
      <c r="E26" s="23" t="s">
        <v>19</v>
      </c>
      <c r="F26" s="23"/>
    </row>
    <row r="27" spans="3:7" x14ac:dyDescent="0.2">
      <c r="D27" t="s">
        <v>20</v>
      </c>
    </row>
    <row r="28" spans="3:7" x14ac:dyDescent="0.2">
      <c r="D28" t="s">
        <v>21</v>
      </c>
    </row>
    <row r="29" spans="3:7" x14ac:dyDescent="0.2">
      <c r="D29" t="s">
        <v>22</v>
      </c>
    </row>
    <row r="30" spans="3:7" x14ac:dyDescent="0.2">
      <c r="D30" t="s">
        <v>23</v>
      </c>
    </row>
    <row r="31" spans="3:7" x14ac:dyDescent="0.2">
      <c r="D31" t="s">
        <v>24</v>
      </c>
    </row>
    <row r="33" spans="3:7" x14ac:dyDescent="0.2">
      <c r="C33" t="s">
        <v>25</v>
      </c>
    </row>
    <row r="34" spans="3:7" x14ac:dyDescent="0.2">
      <c r="D34" t="s">
        <v>26</v>
      </c>
    </row>
    <row r="35" spans="3:7" x14ac:dyDescent="0.2">
      <c r="D35" t="s">
        <v>27</v>
      </c>
    </row>
    <row r="36" spans="3:7" x14ac:dyDescent="0.2">
      <c r="D36" s="21" t="s">
        <v>28</v>
      </c>
    </row>
    <row r="38" spans="3:7" x14ac:dyDescent="0.2">
      <c r="C38" s="2" t="s">
        <v>29</v>
      </c>
    </row>
    <row r="40" spans="3:7" x14ac:dyDescent="0.2">
      <c r="D40" t="s">
        <v>30</v>
      </c>
      <c r="F40" s="24">
        <v>430000</v>
      </c>
    </row>
    <row r="41" spans="3:7" x14ac:dyDescent="0.2">
      <c r="D41" t="s">
        <v>31</v>
      </c>
    </row>
    <row r="42" spans="3:7" x14ac:dyDescent="0.2">
      <c r="D42" t="s">
        <v>32</v>
      </c>
      <c r="E42" t="s">
        <v>33</v>
      </c>
    </row>
    <row r="43" spans="3:7" x14ac:dyDescent="0.2">
      <c r="E43" t="s">
        <v>34</v>
      </c>
      <c r="F43" s="25">
        <f>(((1+D3)^G3)-1)/((D3*(1+D3)^G3))</f>
        <v>2.4868519909842246</v>
      </c>
    </row>
    <row r="44" spans="3:7" x14ac:dyDescent="0.2">
      <c r="D44" t="s">
        <v>35</v>
      </c>
    </row>
    <row r="45" spans="3:7" x14ac:dyDescent="0.2">
      <c r="D45" t="s">
        <v>36</v>
      </c>
      <c r="E45" t="s">
        <v>37</v>
      </c>
      <c r="F45" s="17">
        <f>F40*F43</f>
        <v>1069346.3561232167</v>
      </c>
    </row>
    <row r="46" spans="3:7" x14ac:dyDescent="0.2">
      <c r="D46" t="s">
        <v>38</v>
      </c>
      <c r="F46" s="24">
        <f>E7</f>
        <v>-25000</v>
      </c>
    </row>
    <row r="47" spans="3:7" x14ac:dyDescent="0.2">
      <c r="D47" t="s">
        <v>39</v>
      </c>
      <c r="F47" s="26">
        <f>F45+F46</f>
        <v>1044346.3561232167</v>
      </c>
      <c r="G47" t="s">
        <v>40</v>
      </c>
    </row>
  </sheetData>
  <pageMargins left="0.7" right="0.7" top="0.78740157499999996" bottom="0.78740157499999996" header="0.3" footer="0.3"/>
  <pageSetup paperSize="9" scale="72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F3C9-3A05-46F7-AF63-90180605C67F}">
  <sheetPr>
    <pageSetUpPr fitToPage="1"/>
  </sheetPr>
  <dimension ref="B2:K47"/>
  <sheetViews>
    <sheetView workbookViewId="0">
      <selection activeCell="D3" sqref="D3"/>
    </sheetView>
  </sheetViews>
  <sheetFormatPr baseColWidth="10" defaultRowHeight="15" x14ac:dyDescent="0.2"/>
  <cols>
    <col min="2" max="2" width="8.83203125" customWidth="1"/>
    <col min="4" max="4" width="26.5" customWidth="1"/>
    <col min="5" max="5" width="11.1640625" bestFit="1" customWidth="1"/>
    <col min="6" max="10" width="10.83203125" bestFit="1" customWidth="1"/>
    <col min="11" max="11" width="10.5" customWidth="1"/>
  </cols>
  <sheetData>
    <row r="2" spans="2:11" x14ac:dyDescent="0.2">
      <c r="B2" s="4" t="s">
        <v>0</v>
      </c>
      <c r="C2" s="5"/>
      <c r="D2" s="5"/>
      <c r="E2" s="5"/>
      <c r="F2" s="5"/>
      <c r="G2" s="5"/>
      <c r="H2" s="5"/>
      <c r="I2" s="5"/>
      <c r="J2" s="5"/>
      <c r="K2" s="6"/>
    </row>
    <row r="3" spans="2:11" x14ac:dyDescent="0.2">
      <c r="B3" s="7"/>
      <c r="C3" t="s">
        <v>1</v>
      </c>
      <c r="D3" s="42">
        <v>0.10199999999999999</v>
      </c>
      <c r="F3" t="s">
        <v>2</v>
      </c>
      <c r="G3" s="9">
        <v>3</v>
      </c>
      <c r="H3" t="s">
        <v>3</v>
      </c>
      <c r="K3" s="10"/>
    </row>
    <row r="4" spans="2:11" x14ac:dyDescent="0.2">
      <c r="B4" s="7"/>
      <c r="K4" s="10"/>
    </row>
    <row r="5" spans="2:11" x14ac:dyDescent="0.2">
      <c r="B5" s="7"/>
      <c r="C5" t="s">
        <v>4</v>
      </c>
      <c r="D5" s="11"/>
      <c r="E5" s="11">
        <v>0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0"/>
    </row>
    <row r="6" spans="2:11" x14ac:dyDescent="0.2">
      <c r="B6" s="7"/>
      <c r="C6" t="s">
        <v>5</v>
      </c>
      <c r="E6" s="36"/>
      <c r="F6" s="36">
        <v>15000</v>
      </c>
      <c r="G6" s="36">
        <v>35000</v>
      </c>
      <c r="H6" s="36">
        <v>30000</v>
      </c>
      <c r="I6" s="12"/>
      <c r="J6" s="12"/>
      <c r="K6" s="10"/>
    </row>
    <row r="7" spans="2:11" x14ac:dyDescent="0.2">
      <c r="B7" s="7"/>
      <c r="C7" t="s">
        <v>6</v>
      </c>
      <c r="E7" s="37">
        <v>-25000</v>
      </c>
      <c r="F7" s="37">
        <v>-18000</v>
      </c>
      <c r="G7" s="37">
        <v>-15000</v>
      </c>
      <c r="H7" s="37">
        <v>-15000</v>
      </c>
      <c r="I7" s="13"/>
      <c r="J7" s="13"/>
      <c r="K7" s="10"/>
    </row>
    <row r="8" spans="2:11" x14ac:dyDescent="0.2">
      <c r="B8" s="7"/>
      <c r="C8" t="s">
        <v>7</v>
      </c>
      <c r="E8" s="27">
        <f>E6+E7</f>
        <v>-25000</v>
      </c>
      <c r="F8" s="27">
        <f>F6+F7</f>
        <v>-3000</v>
      </c>
      <c r="G8" s="27">
        <f>G7+G6</f>
        <v>20000</v>
      </c>
      <c r="H8" s="27">
        <f>H6+H7</f>
        <v>15000</v>
      </c>
      <c r="I8" s="27">
        <f>I7+I6</f>
        <v>0</v>
      </c>
      <c r="J8" s="27">
        <f>J7+J6</f>
        <v>0</v>
      </c>
      <c r="K8" s="10"/>
    </row>
    <row r="9" spans="2:11" x14ac:dyDescent="0.2">
      <c r="B9" s="7"/>
      <c r="K9" s="10"/>
    </row>
    <row r="10" spans="2:11" x14ac:dyDescent="0.2">
      <c r="B10" s="7"/>
      <c r="C10" t="s">
        <v>8</v>
      </c>
      <c r="E10" s="15">
        <f t="shared" ref="E10:J10" si="0">(1+$D$3)^-E5</f>
        <v>1</v>
      </c>
      <c r="F10" s="15">
        <f t="shared" si="0"/>
        <v>0.90744101633393826</v>
      </c>
      <c r="G10" s="15">
        <f t="shared" si="0"/>
        <v>0.8234491981251707</v>
      </c>
      <c r="H10" s="15">
        <f t="shared" si="0"/>
        <v>0.74723157724607137</v>
      </c>
      <c r="I10" s="15">
        <f t="shared" si="0"/>
        <v>0.67806858189298669</v>
      </c>
      <c r="J10" s="15">
        <f t="shared" si="0"/>
        <v>0.61530724309708407</v>
      </c>
      <c r="K10" s="10"/>
    </row>
    <row r="11" spans="2:11" x14ac:dyDescent="0.2">
      <c r="B11" s="7"/>
      <c r="K11" s="10"/>
    </row>
    <row r="12" spans="2:11" x14ac:dyDescent="0.2">
      <c r="B12" s="7"/>
      <c r="C12" t="s">
        <v>9</v>
      </c>
      <c r="E12" s="27">
        <f>E8*E10</f>
        <v>-25000</v>
      </c>
      <c r="F12" s="27">
        <f>F10*F8</f>
        <v>-2722.323049001815</v>
      </c>
      <c r="G12" s="27">
        <f>G10*G8</f>
        <v>16468.983962503415</v>
      </c>
      <c r="H12" s="27">
        <f>H10*H8</f>
        <v>11208.473658691071</v>
      </c>
      <c r="I12" s="27">
        <f>I10*I8</f>
        <v>0</v>
      </c>
      <c r="J12" s="27">
        <f>J10*J8</f>
        <v>0</v>
      </c>
      <c r="K12" s="10"/>
    </row>
    <row r="13" spans="2:11" x14ac:dyDescent="0.2">
      <c r="B13" s="7"/>
      <c r="K13" s="10"/>
    </row>
    <row r="14" spans="2:11" x14ac:dyDescent="0.2">
      <c r="B14" s="7"/>
      <c r="C14" t="s">
        <v>10</v>
      </c>
      <c r="E14" s="27">
        <f>E12</f>
        <v>-25000</v>
      </c>
      <c r="F14" s="27">
        <f>E14+F12</f>
        <v>-27722.323049001814</v>
      </c>
      <c r="G14" s="27">
        <f>F14+G12</f>
        <v>-11253.339086498399</v>
      </c>
      <c r="H14" s="27">
        <f>G14+H12</f>
        <v>-44.86542780732816</v>
      </c>
      <c r="I14" s="38">
        <f>H14+I12</f>
        <v>-44.86542780732816</v>
      </c>
      <c r="J14" s="39">
        <f>I14+J12</f>
        <v>-44.86542780732816</v>
      </c>
      <c r="K14" s="10"/>
    </row>
    <row r="15" spans="2:11" x14ac:dyDescent="0.2">
      <c r="B15" s="18"/>
      <c r="C15" s="19"/>
      <c r="D15" s="19"/>
      <c r="E15" s="19"/>
      <c r="F15" s="19"/>
      <c r="G15" s="19"/>
      <c r="H15" s="19"/>
      <c r="I15" s="19"/>
      <c r="J15" s="19"/>
      <c r="K15" s="20"/>
    </row>
    <row r="17" spans="3:7" x14ac:dyDescent="0.2">
      <c r="C17" s="2" t="s">
        <v>11</v>
      </c>
      <c r="E17" s="27">
        <f>E12+F12+G12+H12+I12+J12</f>
        <v>-44.86542780732816</v>
      </c>
    </row>
    <row r="19" spans="3:7" x14ac:dyDescent="0.2">
      <c r="C19" t="s">
        <v>12</v>
      </c>
    </row>
    <row r="20" spans="3:7" x14ac:dyDescent="0.2">
      <c r="D20" t="s">
        <v>13</v>
      </c>
      <c r="F20" s="21" t="s">
        <v>14</v>
      </c>
      <c r="G20" s="22">
        <v>0.101227</v>
      </c>
    </row>
    <row r="22" spans="3:7" x14ac:dyDescent="0.2">
      <c r="C22" t="s">
        <v>15</v>
      </c>
    </row>
    <row r="23" spans="3:7" x14ac:dyDescent="0.2">
      <c r="D23" t="s">
        <v>16</v>
      </c>
    </row>
    <row r="24" spans="3:7" x14ac:dyDescent="0.2">
      <c r="D24" t="s">
        <v>17</v>
      </c>
    </row>
    <row r="25" spans="3:7" x14ac:dyDescent="0.2">
      <c r="D25" s="14">
        <f>E17</f>
        <v>-44.86542780732816</v>
      </c>
      <c r="E25" s="23" t="s">
        <v>18</v>
      </c>
      <c r="F25" s="23">
        <f>(((1+D3)^G3)*D3)/(((1+D3)^G3)-1)</f>
        <v>0.40353141776454216</v>
      </c>
    </row>
    <row r="26" spans="3:7" x14ac:dyDescent="0.2">
      <c r="D26" s="14">
        <f>D25*F25</f>
        <v>-18.104609691703846</v>
      </c>
      <c r="E26" s="23" t="s">
        <v>19</v>
      </c>
      <c r="F26" s="23"/>
    </row>
    <row r="27" spans="3:7" x14ac:dyDescent="0.2">
      <c r="D27" t="s">
        <v>20</v>
      </c>
    </row>
    <row r="28" spans="3:7" x14ac:dyDescent="0.2">
      <c r="D28" t="s">
        <v>21</v>
      </c>
    </row>
    <row r="29" spans="3:7" x14ac:dyDescent="0.2">
      <c r="D29" t="s">
        <v>22</v>
      </c>
    </row>
    <row r="30" spans="3:7" x14ac:dyDescent="0.2">
      <c r="D30" t="s">
        <v>23</v>
      </c>
    </row>
    <row r="31" spans="3:7" x14ac:dyDescent="0.2">
      <c r="D31" t="s">
        <v>24</v>
      </c>
    </row>
    <row r="33" spans="3:7" x14ac:dyDescent="0.2">
      <c r="C33" t="s">
        <v>25</v>
      </c>
    </row>
    <row r="34" spans="3:7" x14ac:dyDescent="0.2">
      <c r="D34" t="s">
        <v>26</v>
      </c>
    </row>
    <row r="35" spans="3:7" x14ac:dyDescent="0.2">
      <c r="D35" t="s">
        <v>27</v>
      </c>
    </row>
    <row r="36" spans="3:7" x14ac:dyDescent="0.2">
      <c r="D36" s="21" t="s">
        <v>28</v>
      </c>
    </row>
    <row r="38" spans="3:7" x14ac:dyDescent="0.2">
      <c r="C38" s="2" t="s">
        <v>29</v>
      </c>
    </row>
    <row r="40" spans="3:7" x14ac:dyDescent="0.2">
      <c r="D40" t="s">
        <v>30</v>
      </c>
      <c r="F40" s="24">
        <v>430000</v>
      </c>
    </row>
    <row r="41" spans="3:7" x14ac:dyDescent="0.2">
      <c r="D41" t="s">
        <v>31</v>
      </c>
    </row>
    <row r="42" spans="3:7" x14ac:dyDescent="0.2">
      <c r="D42" t="s">
        <v>32</v>
      </c>
      <c r="E42" t="s">
        <v>33</v>
      </c>
    </row>
    <row r="43" spans="3:7" x14ac:dyDescent="0.2">
      <c r="E43" t="s">
        <v>34</v>
      </c>
      <c r="F43" s="25">
        <f>(((1+D3)^G3)-1)/((D3*(1+D3)^G3))</f>
        <v>2.478121791705183</v>
      </c>
    </row>
    <row r="44" spans="3:7" x14ac:dyDescent="0.2">
      <c r="D44" t="s">
        <v>35</v>
      </c>
    </row>
    <row r="45" spans="3:7" x14ac:dyDescent="0.2">
      <c r="D45" t="s">
        <v>36</v>
      </c>
      <c r="E45" t="s">
        <v>37</v>
      </c>
      <c r="F45" s="17">
        <f>F40*F43</f>
        <v>1065592.3704332288</v>
      </c>
    </row>
    <row r="46" spans="3:7" x14ac:dyDescent="0.2">
      <c r="D46" t="s">
        <v>38</v>
      </c>
      <c r="F46" s="24">
        <f>E7</f>
        <v>-25000</v>
      </c>
    </row>
    <row r="47" spans="3:7" x14ac:dyDescent="0.2">
      <c r="D47" t="s">
        <v>39</v>
      </c>
      <c r="F47" s="26">
        <f>F45+F46</f>
        <v>1040592.3704332288</v>
      </c>
      <c r="G47" t="s">
        <v>40</v>
      </c>
    </row>
  </sheetData>
  <pageMargins left="0.7" right="0.7" top="0.78740157499999996" bottom="0.78740157499999996" header="0.3" footer="0.3"/>
  <pageSetup paperSize="9" scale="72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9B52-3963-4048-81BA-020A3B634825}">
  <sheetPr>
    <pageSetUpPr fitToPage="1"/>
  </sheetPr>
  <dimension ref="B2:K20"/>
  <sheetViews>
    <sheetView workbookViewId="0">
      <selection activeCell="C23" sqref="C23"/>
    </sheetView>
  </sheetViews>
  <sheetFormatPr baseColWidth="10" defaultRowHeight="15" x14ac:dyDescent="0.2"/>
  <cols>
    <col min="2" max="2" width="8.83203125" customWidth="1"/>
    <col min="4" max="4" width="26.5" customWidth="1"/>
    <col min="11" max="11" width="10.5" customWidth="1"/>
  </cols>
  <sheetData>
    <row r="2" spans="2:11" x14ac:dyDescent="0.2">
      <c r="B2" s="4" t="s">
        <v>0</v>
      </c>
      <c r="C2" s="5"/>
      <c r="D2" s="5"/>
      <c r="E2" s="5"/>
      <c r="F2" s="5"/>
      <c r="G2" s="5"/>
      <c r="H2" s="5"/>
      <c r="I2" s="5"/>
      <c r="J2" s="5"/>
      <c r="K2" s="6"/>
    </row>
    <row r="3" spans="2:11" x14ac:dyDescent="0.2">
      <c r="B3" s="7"/>
      <c r="C3" t="s">
        <v>1</v>
      </c>
      <c r="D3" s="35">
        <v>0.10122652012557128</v>
      </c>
      <c r="F3" t="s">
        <v>2</v>
      </c>
      <c r="G3" s="9">
        <v>3</v>
      </c>
      <c r="H3" t="s">
        <v>3</v>
      </c>
      <c r="K3" s="10"/>
    </row>
    <row r="4" spans="2:11" x14ac:dyDescent="0.2">
      <c r="B4" s="7"/>
      <c r="K4" s="10"/>
    </row>
    <row r="5" spans="2:11" x14ac:dyDescent="0.2">
      <c r="B5" s="7"/>
      <c r="C5" t="s">
        <v>4</v>
      </c>
      <c r="D5" s="11"/>
      <c r="E5" s="11">
        <v>0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0"/>
    </row>
    <row r="6" spans="2:11" x14ac:dyDescent="0.2">
      <c r="B6" s="7"/>
      <c r="C6" t="s">
        <v>5</v>
      </c>
      <c r="E6" s="9"/>
      <c r="F6" s="36">
        <v>15000</v>
      </c>
      <c r="G6" s="36">
        <v>35000</v>
      </c>
      <c r="H6" s="36">
        <v>30000</v>
      </c>
      <c r="I6" s="12"/>
      <c r="J6" s="12"/>
      <c r="K6" s="10"/>
    </row>
    <row r="7" spans="2:11" x14ac:dyDescent="0.2">
      <c r="B7" s="7"/>
      <c r="C7" t="s">
        <v>6</v>
      </c>
      <c r="E7" s="37">
        <v>-25000</v>
      </c>
      <c r="F7" s="37">
        <v>-18000</v>
      </c>
      <c r="G7" s="37">
        <v>-15000</v>
      </c>
      <c r="H7" s="37">
        <v>-15000</v>
      </c>
      <c r="I7" s="13"/>
      <c r="J7" s="13"/>
      <c r="K7" s="10"/>
    </row>
    <row r="8" spans="2:11" x14ac:dyDescent="0.2">
      <c r="B8" s="7"/>
      <c r="C8" t="s">
        <v>7</v>
      </c>
      <c r="E8" s="27">
        <f>E6+E7</f>
        <v>-25000</v>
      </c>
      <c r="F8" s="27">
        <f>F6+F7</f>
        <v>-3000</v>
      </c>
      <c r="G8" s="27">
        <f>G7+G6</f>
        <v>20000</v>
      </c>
      <c r="H8" s="27">
        <f>H6+H7</f>
        <v>15000</v>
      </c>
      <c r="I8" s="14">
        <f>I7+I6</f>
        <v>0</v>
      </c>
      <c r="J8" s="14">
        <f>J7+J6</f>
        <v>0</v>
      </c>
      <c r="K8" s="10"/>
    </row>
    <row r="9" spans="2:11" x14ac:dyDescent="0.2">
      <c r="B9" s="7"/>
      <c r="K9" s="10"/>
    </row>
    <row r="10" spans="2:11" x14ac:dyDescent="0.2">
      <c r="B10" s="7"/>
      <c r="C10" t="s">
        <v>8</v>
      </c>
      <c r="E10" s="15">
        <f t="shared" ref="E10:J10" si="0">(1+$D$3)^-E5</f>
        <v>1</v>
      </c>
      <c r="F10" s="15">
        <f t="shared" si="0"/>
        <v>0.90807838507736938</v>
      </c>
      <c r="G10" s="15">
        <f t="shared" si="0"/>
        <v>0.82460635344472322</v>
      </c>
      <c r="H10" s="15">
        <f t="shared" si="0"/>
        <v>0.74880720576062265</v>
      </c>
      <c r="I10" s="15">
        <f t="shared" si="0"/>
        <v>0.67997563814140372</v>
      </c>
      <c r="J10" s="15">
        <f t="shared" si="0"/>
        <v>0.61747117937539964</v>
      </c>
      <c r="K10" s="10"/>
    </row>
    <row r="11" spans="2:11" x14ac:dyDescent="0.2">
      <c r="B11" s="7"/>
      <c r="K11" s="10"/>
    </row>
    <row r="12" spans="2:11" x14ac:dyDescent="0.2">
      <c r="B12" s="7"/>
      <c r="C12" t="s">
        <v>9</v>
      </c>
      <c r="E12" s="27">
        <f>E8*E10</f>
        <v>-25000</v>
      </c>
      <c r="F12" s="27">
        <f>F10*F8</f>
        <v>-2724.2351552321084</v>
      </c>
      <c r="G12" s="27">
        <f>G10*G8</f>
        <v>16492.127068894464</v>
      </c>
      <c r="H12" s="27">
        <f>H10*H8</f>
        <v>11232.10808640934</v>
      </c>
      <c r="I12" s="14">
        <f>I10*I8</f>
        <v>0</v>
      </c>
      <c r="J12" s="14">
        <f>J10*J8</f>
        <v>0</v>
      </c>
      <c r="K12" s="10"/>
    </row>
    <row r="13" spans="2:11" x14ac:dyDescent="0.2">
      <c r="B13" s="7"/>
      <c r="K13" s="10"/>
    </row>
    <row r="14" spans="2:11" x14ac:dyDescent="0.2">
      <c r="B14" s="7"/>
      <c r="C14" t="s">
        <v>10</v>
      </c>
      <c r="E14" s="27">
        <f>E12</f>
        <v>-25000</v>
      </c>
      <c r="F14" s="27">
        <f>E14+F12</f>
        <v>-27724.235155232109</v>
      </c>
      <c r="G14" s="27">
        <f>F14+G12</f>
        <v>-11232.108086337645</v>
      </c>
      <c r="H14" s="34">
        <f>G14+H12</f>
        <v>7.1695467340759933E-8</v>
      </c>
      <c r="I14" s="16">
        <f>H14+I12</f>
        <v>7.1695467340759933E-8</v>
      </c>
      <c r="J14" s="17">
        <f>I14+J12</f>
        <v>7.1695467340759933E-8</v>
      </c>
      <c r="K14" s="10"/>
    </row>
    <row r="15" spans="2:11" x14ac:dyDescent="0.2">
      <c r="B15" s="18"/>
      <c r="C15" s="19"/>
      <c r="D15" s="19"/>
      <c r="E15" s="19"/>
      <c r="F15" s="19"/>
      <c r="G15" s="19"/>
      <c r="H15" s="19"/>
      <c r="I15" s="19"/>
      <c r="J15" s="19"/>
      <c r="K15" s="20"/>
    </row>
    <row r="17" spans="3:11" x14ac:dyDescent="0.2">
      <c r="C17" s="2" t="s">
        <v>11</v>
      </c>
      <c r="E17" s="27">
        <f>E12+F12+G12+H12+I12+J12</f>
        <v>7.1695467340759933E-8</v>
      </c>
    </row>
    <row r="19" spans="3:11" x14ac:dyDescent="0.2">
      <c r="C19" s="32" t="s">
        <v>12</v>
      </c>
      <c r="D19" s="32"/>
      <c r="E19" s="32"/>
      <c r="F19" s="32"/>
      <c r="G19" s="32"/>
      <c r="H19" s="32"/>
      <c r="I19" s="32"/>
      <c r="J19" s="32"/>
      <c r="K19" s="32"/>
    </row>
    <row r="20" spans="3:11" x14ac:dyDescent="0.2">
      <c r="C20" s="32"/>
      <c r="D20" s="32" t="s">
        <v>13</v>
      </c>
      <c r="E20" s="32"/>
      <c r="F20" s="40" t="s">
        <v>14</v>
      </c>
      <c r="G20" s="41">
        <v>0.101227</v>
      </c>
      <c r="H20" s="32"/>
      <c r="I20" s="32"/>
      <c r="J20" s="32"/>
      <c r="K20" s="32"/>
    </row>
  </sheetData>
  <pageMargins left="0.7" right="0.7" top="0.78740157499999996" bottom="0.78740157499999996" header="0.3" footer="0.3"/>
  <pageSetup paperSize="9" scale="7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35CA-06E8-4D19-831E-0EA1E627ECC3}">
  <sheetPr>
    <pageSetUpPr fitToPage="1"/>
  </sheetPr>
  <dimension ref="B2:K27"/>
  <sheetViews>
    <sheetView workbookViewId="0">
      <selection activeCell="C33" sqref="C33"/>
    </sheetView>
  </sheetViews>
  <sheetFormatPr baseColWidth="10" defaultRowHeight="15" x14ac:dyDescent="0.2"/>
  <cols>
    <col min="2" max="2" width="8.83203125" customWidth="1"/>
    <col min="4" max="4" width="26.5" customWidth="1"/>
    <col min="5" max="5" width="11.1640625" bestFit="1" customWidth="1"/>
    <col min="6" max="10" width="10.83203125" bestFit="1" customWidth="1"/>
    <col min="11" max="11" width="10.5" customWidth="1"/>
  </cols>
  <sheetData>
    <row r="2" spans="2:11" x14ac:dyDescent="0.2">
      <c r="B2" s="4" t="s">
        <v>0</v>
      </c>
      <c r="C2" s="5"/>
      <c r="D2" s="5"/>
      <c r="E2" s="5"/>
      <c r="F2" s="5"/>
      <c r="G2" s="5"/>
      <c r="H2" s="5"/>
      <c r="I2" s="5"/>
      <c r="J2" s="5"/>
      <c r="K2" s="6"/>
    </row>
    <row r="3" spans="2:11" x14ac:dyDescent="0.2">
      <c r="B3" s="7"/>
      <c r="C3" t="s">
        <v>1</v>
      </c>
      <c r="D3" s="8">
        <v>0.05</v>
      </c>
      <c r="F3" t="s">
        <v>2</v>
      </c>
      <c r="G3" s="9">
        <v>3</v>
      </c>
      <c r="H3" t="s">
        <v>3</v>
      </c>
      <c r="K3" s="10"/>
    </row>
    <row r="4" spans="2:11" x14ac:dyDescent="0.2">
      <c r="B4" s="7"/>
      <c r="K4" s="10"/>
    </row>
    <row r="5" spans="2:11" x14ac:dyDescent="0.2">
      <c r="B5" s="7"/>
      <c r="C5" t="s">
        <v>4</v>
      </c>
      <c r="D5" s="11"/>
      <c r="E5" s="11">
        <v>0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0"/>
    </row>
    <row r="6" spans="2:11" x14ac:dyDescent="0.2">
      <c r="B6" s="7"/>
      <c r="C6" t="s">
        <v>5</v>
      </c>
      <c r="E6" s="36"/>
      <c r="F6" s="36">
        <v>15000</v>
      </c>
      <c r="G6" s="36">
        <v>35000</v>
      </c>
      <c r="H6" s="36">
        <v>30000</v>
      </c>
      <c r="I6" s="12"/>
      <c r="J6" s="12"/>
      <c r="K6" s="10"/>
    </row>
    <row r="7" spans="2:11" x14ac:dyDescent="0.2">
      <c r="B7" s="7"/>
      <c r="C7" t="s">
        <v>6</v>
      </c>
      <c r="E7" s="37">
        <v>-25000</v>
      </c>
      <c r="F7" s="37">
        <v>-18000</v>
      </c>
      <c r="G7" s="37">
        <v>-15000</v>
      </c>
      <c r="H7" s="37">
        <v>-15000</v>
      </c>
      <c r="I7" s="13"/>
      <c r="J7" s="13"/>
      <c r="K7" s="10"/>
    </row>
    <row r="8" spans="2:11" x14ac:dyDescent="0.2">
      <c r="B8" s="7"/>
      <c r="C8" t="s">
        <v>7</v>
      </c>
      <c r="E8" s="27">
        <f>E6+E7</f>
        <v>-25000</v>
      </c>
      <c r="F8" s="27">
        <f>F6+F7</f>
        <v>-3000</v>
      </c>
      <c r="G8" s="27">
        <f>G7+G6</f>
        <v>20000</v>
      </c>
      <c r="H8" s="27">
        <f>H6+H7</f>
        <v>15000</v>
      </c>
      <c r="I8" s="27">
        <f>I7+I6</f>
        <v>0</v>
      </c>
      <c r="J8" s="27">
        <f>J7+J6</f>
        <v>0</v>
      </c>
      <c r="K8" s="10"/>
    </row>
    <row r="9" spans="2:11" x14ac:dyDescent="0.2">
      <c r="B9" s="7"/>
      <c r="K9" s="10"/>
    </row>
    <row r="10" spans="2:11" x14ac:dyDescent="0.2">
      <c r="B10" s="7"/>
      <c r="C10" t="s">
        <v>8</v>
      </c>
      <c r="E10" s="15">
        <f t="shared" ref="E10:J10" si="0">(1+$D$3)^-E5</f>
        <v>1</v>
      </c>
      <c r="F10" s="15">
        <f t="shared" si="0"/>
        <v>0.95238095238095233</v>
      </c>
      <c r="G10" s="15">
        <f t="shared" si="0"/>
        <v>0.90702947845804982</v>
      </c>
      <c r="H10" s="15">
        <f t="shared" si="0"/>
        <v>0.86383759853147601</v>
      </c>
      <c r="I10" s="15">
        <f t="shared" si="0"/>
        <v>0.82270247479188197</v>
      </c>
      <c r="J10" s="15">
        <f t="shared" si="0"/>
        <v>0.78352616646845896</v>
      </c>
      <c r="K10" s="10"/>
    </row>
    <row r="11" spans="2:11" x14ac:dyDescent="0.2">
      <c r="B11" s="7"/>
      <c r="K11" s="10"/>
    </row>
    <row r="12" spans="2:11" x14ac:dyDescent="0.2">
      <c r="B12" s="7"/>
      <c r="C12" t="s">
        <v>9</v>
      </c>
      <c r="E12" s="27">
        <f>E8*E10</f>
        <v>-25000</v>
      </c>
      <c r="F12" s="27">
        <f>F10*F8</f>
        <v>-2857.1428571428569</v>
      </c>
      <c r="G12" s="27">
        <f>G10*G8</f>
        <v>18140.589569160995</v>
      </c>
      <c r="H12" s="27">
        <f>H10*H8</f>
        <v>12957.56397797214</v>
      </c>
      <c r="I12" s="27">
        <f>I10*I8</f>
        <v>0</v>
      </c>
      <c r="J12" s="27">
        <f>J10*J8</f>
        <v>0</v>
      </c>
      <c r="K12" s="10"/>
    </row>
    <row r="13" spans="2:11" x14ac:dyDescent="0.2">
      <c r="B13" s="7"/>
      <c r="K13" s="10"/>
    </row>
    <row r="14" spans="2:11" x14ac:dyDescent="0.2">
      <c r="B14" s="7"/>
      <c r="C14" t="s">
        <v>10</v>
      </c>
      <c r="E14" s="27">
        <f>E12</f>
        <v>-25000</v>
      </c>
      <c r="F14" s="27">
        <f>E14+F12</f>
        <v>-27857.142857142855</v>
      </c>
      <c r="G14" s="27">
        <f>F14+G12</f>
        <v>-9716.5532879818602</v>
      </c>
      <c r="H14" s="27">
        <f>G14+H12</f>
        <v>3241.0106899902803</v>
      </c>
      <c r="I14" s="38">
        <f>H14+I12</f>
        <v>3241.0106899902803</v>
      </c>
      <c r="J14" s="39">
        <f>I14+J12</f>
        <v>3241.0106899902803</v>
      </c>
      <c r="K14" s="10"/>
    </row>
    <row r="15" spans="2:11" x14ac:dyDescent="0.2">
      <c r="B15" s="18"/>
      <c r="C15" s="19"/>
      <c r="D15" s="19"/>
      <c r="E15" s="19"/>
      <c r="F15" s="19"/>
      <c r="G15" s="19"/>
      <c r="H15" s="19"/>
      <c r="I15" s="19"/>
      <c r="J15" s="19"/>
      <c r="K15" s="20"/>
    </row>
    <row r="17" spans="3:11" x14ac:dyDescent="0.2">
      <c r="C17" s="2" t="s">
        <v>11</v>
      </c>
      <c r="E17" s="27">
        <f>E12+F12+G12+H12+I12+J12</f>
        <v>3241.0106899902803</v>
      </c>
    </row>
    <row r="19" spans="3:11" x14ac:dyDescent="0.2">
      <c r="C19" t="s">
        <v>12</v>
      </c>
    </row>
    <row r="20" spans="3:11" x14ac:dyDescent="0.2">
      <c r="D20" t="s">
        <v>13</v>
      </c>
      <c r="F20" s="21" t="s">
        <v>14</v>
      </c>
      <c r="G20" s="22">
        <v>0.101227</v>
      </c>
    </row>
    <row r="22" spans="3:11" x14ac:dyDescent="0.2">
      <c r="C22" s="32" t="s">
        <v>15</v>
      </c>
      <c r="D22" s="32"/>
      <c r="E22" s="32"/>
      <c r="F22" s="32"/>
      <c r="G22" s="32"/>
      <c r="H22" s="32"/>
      <c r="I22" s="32"/>
      <c r="J22" s="32"/>
      <c r="K22" s="32"/>
    </row>
    <row r="23" spans="3:11" x14ac:dyDescent="0.2">
      <c r="C23" s="32"/>
      <c r="D23" s="32" t="s">
        <v>16</v>
      </c>
      <c r="E23" s="32"/>
      <c r="F23" s="32"/>
      <c r="G23" s="32"/>
      <c r="H23" s="32"/>
      <c r="I23" s="32"/>
      <c r="J23" s="32"/>
      <c r="K23" s="32"/>
    </row>
    <row r="24" spans="3:11" x14ac:dyDescent="0.2">
      <c r="C24" s="32"/>
      <c r="D24" s="32" t="s">
        <v>17</v>
      </c>
      <c r="E24" s="32"/>
      <c r="F24" s="32"/>
      <c r="G24" s="32"/>
      <c r="H24" s="32"/>
      <c r="I24" s="32"/>
      <c r="J24" s="32"/>
      <c r="K24" s="32"/>
    </row>
    <row r="25" spans="3:11" x14ac:dyDescent="0.2">
      <c r="C25" s="32"/>
      <c r="D25" s="34">
        <f>E17</f>
        <v>3241.0106899902803</v>
      </c>
      <c r="E25" s="32" t="s">
        <v>18</v>
      </c>
      <c r="F25" s="32">
        <f>(((1+D3)^G3)*D3)/(((1+D3)^G3)-1)</f>
        <v>0.36720856463124479</v>
      </c>
      <c r="G25" s="32"/>
      <c r="H25" s="32"/>
      <c r="I25" s="32"/>
      <c r="J25" s="32"/>
      <c r="K25" s="32"/>
    </row>
    <row r="26" spans="3:11" x14ac:dyDescent="0.2">
      <c r="C26" s="32"/>
      <c r="D26" s="43">
        <f>D25*F25</f>
        <v>1190.126883425851</v>
      </c>
      <c r="E26" s="32" t="s">
        <v>19</v>
      </c>
      <c r="F26" s="32"/>
      <c r="G26" s="32"/>
      <c r="H26" s="32"/>
      <c r="I26" s="32"/>
      <c r="J26" s="32"/>
      <c r="K26" s="32"/>
    </row>
    <row r="27" spans="3:11" x14ac:dyDescent="0.2">
      <c r="C27" s="32"/>
      <c r="D27" s="32" t="s">
        <v>58</v>
      </c>
      <c r="E27" s="32"/>
      <c r="F27" s="32"/>
      <c r="G27" s="32"/>
      <c r="H27" s="32"/>
      <c r="I27" s="32"/>
      <c r="J27" s="32"/>
      <c r="K27" s="32"/>
    </row>
  </sheetData>
  <pageMargins left="0.7" right="0.7" top="0.78740157499999996" bottom="0.78740157499999996" header="0.3" footer="0.3"/>
  <pageSetup paperSize="9" scale="72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74CF-6529-4985-A498-F6D5C4B66137}">
  <sheetPr>
    <pageSetUpPr fitToPage="1"/>
  </sheetPr>
  <dimension ref="B2:K17"/>
  <sheetViews>
    <sheetView workbookViewId="0">
      <selection activeCell="H19" sqref="H19"/>
    </sheetView>
  </sheetViews>
  <sheetFormatPr baseColWidth="10" defaultRowHeight="15" x14ac:dyDescent="0.2"/>
  <cols>
    <col min="2" max="2" width="8.83203125" customWidth="1"/>
    <col min="4" max="4" width="26.5" customWidth="1"/>
    <col min="5" max="5" width="11.1640625" bestFit="1" customWidth="1"/>
    <col min="6" max="10" width="10.83203125" bestFit="1" customWidth="1"/>
    <col min="11" max="11" width="10.5" customWidth="1"/>
  </cols>
  <sheetData>
    <row r="2" spans="2:11" x14ac:dyDescent="0.2">
      <c r="B2" s="4" t="s">
        <v>0</v>
      </c>
      <c r="C2" s="5"/>
      <c r="D2" s="5"/>
      <c r="E2" s="5"/>
      <c r="F2" s="5"/>
      <c r="G2" s="5"/>
      <c r="H2" s="5"/>
      <c r="I2" s="5"/>
      <c r="J2" s="5"/>
      <c r="K2" s="6"/>
    </row>
    <row r="3" spans="2:11" x14ac:dyDescent="0.2">
      <c r="B3" s="7"/>
      <c r="C3" t="s">
        <v>1</v>
      </c>
      <c r="D3" s="8">
        <v>0.05</v>
      </c>
      <c r="F3" t="s">
        <v>2</v>
      </c>
      <c r="G3" s="9">
        <v>3</v>
      </c>
      <c r="H3" t="s">
        <v>3</v>
      </c>
      <c r="K3" s="10"/>
    </row>
    <row r="4" spans="2:11" x14ac:dyDescent="0.2">
      <c r="B4" s="7"/>
      <c r="K4" s="10"/>
    </row>
    <row r="5" spans="2:11" x14ac:dyDescent="0.2">
      <c r="B5" s="7"/>
      <c r="C5" t="s">
        <v>4</v>
      </c>
      <c r="D5" s="11"/>
      <c r="E5" s="11">
        <v>0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0"/>
    </row>
    <row r="6" spans="2:11" x14ac:dyDescent="0.2">
      <c r="B6" s="7"/>
      <c r="C6" t="s">
        <v>5</v>
      </c>
      <c r="E6" s="36"/>
      <c r="F6" s="36">
        <v>15000</v>
      </c>
      <c r="G6" s="36">
        <v>35000</v>
      </c>
      <c r="H6" s="36">
        <v>30000</v>
      </c>
      <c r="I6" s="12"/>
      <c r="J6" s="12"/>
      <c r="K6" s="10"/>
    </row>
    <row r="7" spans="2:11" x14ac:dyDescent="0.2">
      <c r="B7" s="7"/>
      <c r="C7" t="s">
        <v>6</v>
      </c>
      <c r="E7" s="37">
        <v>-25000</v>
      </c>
      <c r="F7" s="37">
        <v>-18000</v>
      </c>
      <c r="G7" s="37">
        <v>-15000</v>
      </c>
      <c r="H7" s="37">
        <v>-15000</v>
      </c>
      <c r="I7" s="13"/>
      <c r="J7" s="13"/>
      <c r="K7" s="10"/>
    </row>
    <row r="8" spans="2:11" x14ac:dyDescent="0.2">
      <c r="B8" s="7"/>
      <c r="C8" t="s">
        <v>7</v>
      </c>
      <c r="E8" s="43">
        <v>0</v>
      </c>
      <c r="F8" s="43">
        <v>1190.1300000000001</v>
      </c>
      <c r="G8" s="43">
        <v>1190.1300000000001</v>
      </c>
      <c r="H8" s="43">
        <v>1190.1300000000001</v>
      </c>
      <c r="I8" s="27">
        <f>I7+I6</f>
        <v>0</v>
      </c>
      <c r="J8" s="27">
        <f>J7+J6</f>
        <v>0</v>
      </c>
      <c r="K8" s="10"/>
    </row>
    <row r="9" spans="2:11" x14ac:dyDescent="0.2">
      <c r="B9" s="7"/>
      <c r="K9" s="10"/>
    </row>
    <row r="10" spans="2:11" x14ac:dyDescent="0.2">
      <c r="B10" s="7"/>
      <c r="C10" t="s">
        <v>8</v>
      </c>
      <c r="E10" s="15">
        <f t="shared" ref="E10:J10" si="0">(1+$D$3)^-E5</f>
        <v>1</v>
      </c>
      <c r="F10" s="15">
        <f t="shared" si="0"/>
        <v>0.95238095238095233</v>
      </c>
      <c r="G10" s="15">
        <f t="shared" si="0"/>
        <v>0.90702947845804982</v>
      </c>
      <c r="H10" s="15">
        <f t="shared" si="0"/>
        <v>0.86383759853147601</v>
      </c>
      <c r="I10" s="15">
        <f t="shared" si="0"/>
        <v>0.82270247479188197</v>
      </c>
      <c r="J10" s="15">
        <f t="shared" si="0"/>
        <v>0.78352616646845896</v>
      </c>
      <c r="K10" s="10"/>
    </row>
    <row r="11" spans="2:11" x14ac:dyDescent="0.2">
      <c r="B11" s="7"/>
      <c r="K11" s="10"/>
    </row>
    <row r="12" spans="2:11" x14ac:dyDescent="0.2">
      <c r="B12" s="7"/>
      <c r="C12" t="s">
        <v>9</v>
      </c>
      <c r="E12" s="27">
        <f>E8*E10</f>
        <v>0</v>
      </c>
      <c r="F12" s="27">
        <f>F10*F8</f>
        <v>1133.4571428571428</v>
      </c>
      <c r="G12" s="27">
        <f>G10*G8</f>
        <v>1079.482993197279</v>
      </c>
      <c r="H12" s="27">
        <f>H10*H8</f>
        <v>1028.0790411402656</v>
      </c>
      <c r="I12" s="27">
        <f>I10*I8</f>
        <v>0</v>
      </c>
      <c r="J12" s="27">
        <f>J10*J8</f>
        <v>0</v>
      </c>
      <c r="K12" s="10"/>
    </row>
    <row r="13" spans="2:11" x14ac:dyDescent="0.2">
      <c r="B13" s="7"/>
      <c r="K13" s="10"/>
    </row>
    <row r="14" spans="2:11" x14ac:dyDescent="0.2">
      <c r="B14" s="7"/>
      <c r="C14" t="s">
        <v>10</v>
      </c>
      <c r="E14" s="27">
        <f>E12</f>
        <v>0</v>
      </c>
      <c r="F14" s="27">
        <f>E14+F12</f>
        <v>1133.4571428571428</v>
      </c>
      <c r="G14" s="27">
        <f>F14+G12</f>
        <v>2212.9401360544216</v>
      </c>
      <c r="H14" s="44">
        <f>G14+H12</f>
        <v>3241.0191771946875</v>
      </c>
      <c r="I14" s="38">
        <f>H14+I12</f>
        <v>3241.0191771946875</v>
      </c>
      <c r="J14" s="39">
        <f>I14+J12</f>
        <v>3241.0191771946875</v>
      </c>
      <c r="K14" s="10"/>
    </row>
    <row r="15" spans="2:11" x14ac:dyDescent="0.2">
      <c r="B15" s="18"/>
      <c r="C15" s="19"/>
      <c r="D15" s="19"/>
      <c r="E15" s="19"/>
      <c r="F15" s="19"/>
      <c r="G15" s="19"/>
      <c r="H15" s="19"/>
      <c r="I15" s="19"/>
      <c r="J15" s="19"/>
      <c r="K15" s="20"/>
    </row>
    <row r="17" spans="3:5" x14ac:dyDescent="0.2">
      <c r="C17" s="2" t="s">
        <v>11</v>
      </c>
      <c r="E17" s="27">
        <f>E12+F12+G12+H12+I12+J12</f>
        <v>3241.0191771946875</v>
      </c>
    </row>
  </sheetData>
  <pageMargins left="0.7" right="0.7" top="0.78740157499999996" bottom="0.78740157499999996" header="0.3" footer="0.3"/>
  <pageSetup paperSize="9" scale="72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45F5-7C0D-459E-963C-5157A56C2754}">
  <sheetPr>
    <pageSetUpPr fitToPage="1"/>
  </sheetPr>
  <dimension ref="B2:K21"/>
  <sheetViews>
    <sheetView workbookViewId="0">
      <selection activeCell="B27" sqref="B27"/>
    </sheetView>
  </sheetViews>
  <sheetFormatPr baseColWidth="10" defaultRowHeight="15" x14ac:dyDescent="0.2"/>
  <cols>
    <col min="2" max="2" width="8.83203125" customWidth="1"/>
    <col min="4" max="4" width="26.5" customWidth="1"/>
    <col min="5" max="5" width="11.1640625" bestFit="1" customWidth="1"/>
    <col min="6" max="10" width="10.83203125" bestFit="1" customWidth="1"/>
    <col min="11" max="11" width="10.5" customWidth="1"/>
  </cols>
  <sheetData>
    <row r="2" spans="2:11" x14ac:dyDescent="0.2">
      <c r="B2" s="4" t="s">
        <v>0</v>
      </c>
      <c r="C2" s="5"/>
      <c r="D2" s="5"/>
      <c r="E2" s="5"/>
      <c r="F2" s="5"/>
      <c r="G2" s="5"/>
      <c r="H2" s="5"/>
      <c r="I2" s="5"/>
      <c r="J2" s="5"/>
      <c r="K2" s="6"/>
    </row>
    <row r="3" spans="2:11" x14ac:dyDescent="0.2">
      <c r="B3" s="7"/>
      <c r="C3" t="s">
        <v>1</v>
      </c>
      <c r="D3" s="45">
        <v>0.05</v>
      </c>
      <c r="F3" t="s">
        <v>2</v>
      </c>
      <c r="G3" s="9">
        <v>3</v>
      </c>
      <c r="H3" t="s">
        <v>3</v>
      </c>
      <c r="K3" s="10"/>
    </row>
    <row r="4" spans="2:11" x14ac:dyDescent="0.2">
      <c r="B4" s="7"/>
      <c r="K4" s="10"/>
    </row>
    <row r="5" spans="2:11" x14ac:dyDescent="0.2">
      <c r="B5" s="7"/>
      <c r="C5" t="s">
        <v>4</v>
      </c>
      <c r="D5" s="11"/>
      <c r="E5" s="11">
        <v>0</v>
      </c>
      <c r="F5" s="11">
        <v>1</v>
      </c>
      <c r="G5" s="11">
        <v>2</v>
      </c>
      <c r="H5" s="11">
        <v>3</v>
      </c>
      <c r="I5" s="11">
        <v>4</v>
      </c>
      <c r="J5" s="11">
        <v>5</v>
      </c>
      <c r="K5" s="10"/>
    </row>
    <row r="6" spans="2:11" x14ac:dyDescent="0.2">
      <c r="B6" s="7"/>
      <c r="C6" t="s">
        <v>5</v>
      </c>
      <c r="E6" s="36"/>
      <c r="F6" s="36">
        <v>15000</v>
      </c>
      <c r="G6" s="36">
        <v>35000</v>
      </c>
      <c r="H6" s="36">
        <v>30000</v>
      </c>
      <c r="I6" s="12"/>
      <c r="J6" s="12"/>
      <c r="K6" s="10"/>
    </row>
    <row r="7" spans="2:11" x14ac:dyDescent="0.2">
      <c r="B7" s="7"/>
      <c r="C7" t="s">
        <v>6</v>
      </c>
      <c r="E7" s="37">
        <v>-25000</v>
      </c>
      <c r="F7" s="37">
        <v>-18000</v>
      </c>
      <c r="G7" s="37">
        <v>-15000</v>
      </c>
      <c r="H7" s="37">
        <v>-15000</v>
      </c>
      <c r="I7" s="13"/>
      <c r="J7" s="13"/>
      <c r="K7" s="10"/>
    </row>
    <row r="8" spans="2:11" x14ac:dyDescent="0.2">
      <c r="B8" s="7"/>
      <c r="C8" t="s">
        <v>7</v>
      </c>
      <c r="E8" s="27">
        <f>E6+E7</f>
        <v>-25000</v>
      </c>
      <c r="F8" s="27">
        <f>F6+F7</f>
        <v>-3000</v>
      </c>
      <c r="G8" s="27">
        <f>G7+G6</f>
        <v>20000</v>
      </c>
      <c r="H8" s="27">
        <f>H6+H7</f>
        <v>15000</v>
      </c>
      <c r="I8" s="27">
        <f>I7+I6</f>
        <v>0</v>
      </c>
      <c r="J8" s="27">
        <f>J7+J6</f>
        <v>0</v>
      </c>
      <c r="K8" s="10"/>
    </row>
    <row r="9" spans="2:11" x14ac:dyDescent="0.2">
      <c r="B9" s="7"/>
      <c r="K9" s="10"/>
    </row>
    <row r="10" spans="2:11" x14ac:dyDescent="0.2">
      <c r="B10" s="7"/>
      <c r="C10" t="s">
        <v>8</v>
      </c>
      <c r="E10" s="15">
        <f t="shared" ref="E10:J10" si="0">(1+$D$3)^-E5</f>
        <v>1</v>
      </c>
      <c r="F10" s="15">
        <f t="shared" si="0"/>
        <v>0.95238095238095233</v>
      </c>
      <c r="G10" s="15">
        <f t="shared" si="0"/>
        <v>0.90702947845804982</v>
      </c>
      <c r="H10" s="15">
        <f t="shared" si="0"/>
        <v>0.86383759853147601</v>
      </c>
      <c r="I10" s="15">
        <f t="shared" si="0"/>
        <v>0.82270247479188197</v>
      </c>
      <c r="J10" s="15">
        <f t="shared" si="0"/>
        <v>0.78352616646845896</v>
      </c>
      <c r="K10" s="10"/>
    </row>
    <row r="11" spans="2:11" x14ac:dyDescent="0.2">
      <c r="B11" s="7"/>
      <c r="K11" s="10"/>
    </row>
    <row r="12" spans="2:11" x14ac:dyDescent="0.2">
      <c r="B12" s="7"/>
      <c r="C12" t="s">
        <v>9</v>
      </c>
      <c r="E12" s="27">
        <f>E8*E10</f>
        <v>-25000</v>
      </c>
      <c r="F12" s="27">
        <f>F10*F8</f>
        <v>-2857.1428571428569</v>
      </c>
      <c r="G12" s="27">
        <f>G10*G8</f>
        <v>18140.589569160995</v>
      </c>
      <c r="H12" s="27">
        <f>H10*H8</f>
        <v>12957.56397797214</v>
      </c>
      <c r="I12" s="27">
        <f>I10*I8</f>
        <v>0</v>
      </c>
      <c r="J12" s="27">
        <f>J10*J8</f>
        <v>0</v>
      </c>
      <c r="K12" s="10"/>
    </row>
    <row r="13" spans="2:11" x14ac:dyDescent="0.2">
      <c r="B13" s="7"/>
      <c r="K13" s="10"/>
    </row>
    <row r="14" spans="2:11" x14ac:dyDescent="0.2">
      <c r="B14" s="7"/>
      <c r="C14" t="s">
        <v>10</v>
      </c>
      <c r="E14" s="27">
        <f>E12</f>
        <v>-25000</v>
      </c>
      <c r="F14" s="43">
        <f>E14+F12</f>
        <v>-27857.142857142855</v>
      </c>
      <c r="G14" s="43">
        <f>F14+G12</f>
        <v>-9716.5532879818602</v>
      </c>
      <c r="H14" s="43">
        <f>G14+H12</f>
        <v>3241.0106899902803</v>
      </c>
      <c r="I14" s="38">
        <f>H14+I12</f>
        <v>3241.0106899902803</v>
      </c>
      <c r="J14" s="39">
        <f>I14+J12</f>
        <v>3241.0106899902803</v>
      </c>
      <c r="K14" s="10"/>
    </row>
    <row r="15" spans="2:11" x14ac:dyDescent="0.2">
      <c r="B15" s="18"/>
      <c r="C15" s="19"/>
      <c r="D15" s="19"/>
      <c r="E15" s="19"/>
      <c r="F15" s="19"/>
      <c r="G15" s="19"/>
      <c r="H15" s="19"/>
      <c r="I15" s="19"/>
      <c r="J15" s="19"/>
      <c r="K15" s="20"/>
    </row>
    <row r="18" spans="3:4" x14ac:dyDescent="0.2">
      <c r="C18" t="s">
        <v>25</v>
      </c>
    </row>
    <row r="19" spans="3:4" x14ac:dyDescent="0.2">
      <c r="D19" t="s">
        <v>26</v>
      </c>
    </row>
    <row r="20" spans="3:4" x14ac:dyDescent="0.2">
      <c r="D20" t="s">
        <v>27</v>
      </c>
    </row>
    <row r="21" spans="3:4" x14ac:dyDescent="0.2">
      <c r="D21" s="21" t="s">
        <v>28</v>
      </c>
    </row>
  </sheetData>
  <pageMargins left="0.7" right="0.7" top="0.78740157499999996" bottom="0.78740157499999996" header="0.3" footer="0.3"/>
  <pageSetup paperSize="9" scale="72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5FD2710A991748A6D998C018FF45E4" ma:contentTypeVersion="16" ma:contentTypeDescription="Ein neues Dokument erstellen." ma:contentTypeScope="" ma:versionID="af98065708f9be11cf2887b2f70afa13">
  <xsd:schema xmlns:xsd="http://www.w3.org/2001/XMLSchema" xmlns:xs="http://www.w3.org/2001/XMLSchema" xmlns:p="http://schemas.microsoft.com/office/2006/metadata/properties" xmlns:ns2="94919d0d-a075-40eb-b494-c1433683b771" xmlns:ns3="5319826d-6368-4254-b81d-629820d2e2c6" targetNamespace="http://schemas.microsoft.com/office/2006/metadata/properties" ma:root="true" ma:fieldsID="169dc3bf9fe880d953e22d73ffa55a72" ns2:_="" ns3:_="">
    <xsd:import namespace="94919d0d-a075-40eb-b494-c1433683b771"/>
    <xsd:import namespace="5319826d-6368-4254-b81d-629820d2e2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19d0d-a075-40eb-b494-c1433683b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f6d68dc-b068-4047-87c9-eb9a23701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9826d-6368-4254-b81d-629820d2e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1437a-8dce-46df-b6ac-3a1df852931e}" ma:internalName="TaxCatchAll" ma:showField="CatchAllData" ma:web="5319826d-6368-4254-b81d-629820d2e2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19d0d-a075-40eb-b494-c1433683b771">
      <Terms xmlns="http://schemas.microsoft.com/office/infopath/2007/PartnerControls"/>
    </lcf76f155ced4ddcb4097134ff3c332f>
    <TaxCatchAll xmlns="5319826d-6368-4254-b81d-629820d2e2c6" xsi:nil="true"/>
  </documentManagement>
</p:properties>
</file>

<file path=customXml/itemProps1.xml><?xml version="1.0" encoding="utf-8"?>
<ds:datastoreItem xmlns:ds="http://schemas.openxmlformats.org/officeDocument/2006/customXml" ds:itemID="{1290FB4A-990F-4579-AD17-19122EEB87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38C6A4-8C57-47EA-911A-7437BE67B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919d0d-a075-40eb-b494-c1433683b771"/>
    <ds:schemaRef ds:uri="5319826d-6368-4254-b81d-629820d2e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A88A5-7C2D-4694-A765-36D483E2C29F}">
  <ds:schemaRefs>
    <ds:schemaRef ds:uri="94919d0d-a075-40eb-b494-c1433683b771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5319826d-6368-4254-b81d-629820d2e2c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ZinseszinsR</vt:lpstr>
      <vt:lpstr>Kapitalwert_5%</vt:lpstr>
      <vt:lpstr>Kapitalwert_15%</vt:lpstr>
      <vt:lpstr>Kapitalwert_10%</vt:lpstr>
      <vt:lpstr>Kapitalwert_10,2%</vt:lpstr>
      <vt:lpstr>Interner Zinsfuß 10,12%</vt:lpstr>
      <vt:lpstr>AnnuitätenM</vt:lpstr>
      <vt:lpstr>AnnuitätenM_Annuität</vt:lpstr>
      <vt:lpstr>DynAmortisationszeit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 Surface</dc:creator>
  <cp:lastModifiedBy>Roland Böttcher</cp:lastModifiedBy>
  <dcterms:created xsi:type="dcterms:W3CDTF">2021-05-17T10:41:10Z</dcterms:created>
  <dcterms:modified xsi:type="dcterms:W3CDTF">2022-08-13T10:24:39Z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0x010100D45FD2710A991748A6D998C018FF45E4</vt:lpwstr>
  </property>
  <property fmtid="{D5CDD505-2E9C-101B-9397-08002B2CF9AE}" pid="3" name="MediaServiceImageTags">
    <vt:lpwstr/>
  </property>
</Properties>
</file>